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475" windowHeight="8940" tabRatio="599" activeTab="0"/>
  </bookViews>
  <sheets>
    <sheet name="AMAB" sheetId="1" r:id="rId1"/>
  </sheets>
  <definedNames/>
  <calcPr fullCalcOnLoad="1"/>
</workbook>
</file>

<file path=xl/sharedStrings.xml><?xml version="1.0" encoding="utf-8"?>
<sst xmlns="http://schemas.openxmlformats.org/spreadsheetml/2006/main" count="128" uniqueCount="121">
  <si>
    <t>Diretoria</t>
  </si>
  <si>
    <t>Área Meio</t>
  </si>
  <si>
    <t>Área Fim</t>
  </si>
  <si>
    <t>Demais Funcionários</t>
  </si>
  <si>
    <t>Uniformes e EPIs</t>
  </si>
  <si>
    <t>Programa de Exposições e Programação Cultural</t>
  </si>
  <si>
    <t>Programação Cultural</t>
  </si>
  <si>
    <t>Limpeza</t>
  </si>
  <si>
    <t>Informática</t>
  </si>
  <si>
    <t>Contábil</t>
  </si>
  <si>
    <t>Auditoria</t>
  </si>
  <si>
    <t>Exposições Temporárias</t>
  </si>
  <si>
    <t>Programa de Edificações: Conservação, Manutenção e Segurança</t>
  </si>
  <si>
    <t>Equipamentos / Implementos</t>
  </si>
  <si>
    <t>Recursos de Captação</t>
  </si>
  <si>
    <t>Captação de Recursos Operacionais (Bilheteria, Cessão Onerosa de Espaço, Loja, Café, Doações, Estacionamento, Etc)</t>
  </si>
  <si>
    <t>Total das Receitas Financeiras</t>
  </si>
  <si>
    <t>Recursos Humanos - Salários, Encargos e Beneficios</t>
  </si>
  <si>
    <t>Estagiários</t>
  </si>
  <si>
    <t>Aprendizes</t>
  </si>
  <si>
    <t>Vigilância / Portaria / Segurança</t>
  </si>
  <si>
    <t>Administrativo / RH</t>
  </si>
  <si>
    <t>Locação de Imóveis</t>
  </si>
  <si>
    <t>Utilidades Públicas</t>
  </si>
  <si>
    <t>Água</t>
  </si>
  <si>
    <t>Energia Elétrica</t>
  </si>
  <si>
    <t>Gás</t>
  </si>
  <si>
    <t>Internet</t>
  </si>
  <si>
    <t>Telefonia</t>
  </si>
  <si>
    <t>Outros (Especificar)</t>
  </si>
  <si>
    <t>Viagens e Estadias</t>
  </si>
  <si>
    <t>Material de Consumo, Escritório e Limpeza</t>
  </si>
  <si>
    <t>Despesas Tributárias e Financeiras</t>
  </si>
  <si>
    <t>Despesas Diversas (Correio, Xerox, Motoboy, Etc.)</t>
  </si>
  <si>
    <t>Treinamento de funcionários</t>
  </si>
  <si>
    <t>Conservação e Manutenção de Edificações (Reparos, Pinturas, Limpeza de Caixa de Água, Limpeza de Calhas, Etc.)</t>
  </si>
  <si>
    <t>Sistema de Monitoramento de Segurança e AVCB</t>
  </si>
  <si>
    <t>Seguros (Predial, Incêndio, Etc.)</t>
  </si>
  <si>
    <t>Programas de Trabalho da Área Fim</t>
  </si>
  <si>
    <t>Comunicação e Imprensa</t>
  </si>
  <si>
    <t>Programa Educativo</t>
  </si>
  <si>
    <t>Outras Despesas (especificar)</t>
  </si>
  <si>
    <t>Outras despesas (especificar)</t>
  </si>
  <si>
    <t>Prestadores de Serviços - (Consultorias/Assessorias/Pessoas Jurídicas) Área Meio</t>
  </si>
  <si>
    <t>Custos Administrativos e Institucionais e Governança</t>
  </si>
  <si>
    <t>Plano Museológico</t>
  </si>
  <si>
    <t>Percerias</t>
  </si>
  <si>
    <t>Trabalho Voluntário</t>
  </si>
  <si>
    <t>Orientado de Público</t>
  </si>
  <si>
    <t>Prevenção Covid 19</t>
  </si>
  <si>
    <t>Locação de Veículos</t>
  </si>
  <si>
    <t>Investimentos</t>
  </si>
  <si>
    <t>Provisões Judiciais</t>
  </si>
  <si>
    <t>Locações  ADM (máquinas, equipamentos, etc...)</t>
  </si>
  <si>
    <t>Alvará de Funcionamento de Local de Reunião</t>
  </si>
  <si>
    <t>Programa de Acervo: Documentação, Conservação e Pesquisa.</t>
  </si>
  <si>
    <t>Reserva Técnica Externa</t>
  </si>
  <si>
    <t>Transporte de Acervo</t>
  </si>
  <si>
    <t>Conservação Preventiva</t>
  </si>
  <si>
    <t>Restauro</t>
  </si>
  <si>
    <t>Higienização</t>
  </si>
  <si>
    <t>Projeto de Documentação</t>
  </si>
  <si>
    <t>Centro de Referência/Pesquisa/Projeto de História Oral</t>
  </si>
  <si>
    <t>Mobiliário e Equipamentos para àreas Técnicas</t>
  </si>
  <si>
    <t>Banco de Dados</t>
  </si>
  <si>
    <t>Direitos Autorais</t>
  </si>
  <si>
    <t>Manutenção de Exposições de Longa Duração</t>
  </si>
  <si>
    <t>Nova Exposição de Longa Duração</t>
  </si>
  <si>
    <t>Exposição Itinetante</t>
  </si>
  <si>
    <t>Exposições Virtuais</t>
  </si>
  <si>
    <t>(Evento específico do Museu que tenhagrande repercussão , deverá ser listado individualmente.Ex. Prêmio, Festa do Imigrante, Semana do Portinari, etc...</t>
  </si>
  <si>
    <t>Cursos e Oficinas</t>
  </si>
  <si>
    <t>Programa/Projetos Educativos</t>
  </si>
  <si>
    <t>Ações extramuros</t>
  </si>
  <si>
    <t>Educativo</t>
  </si>
  <si>
    <t>Materiais de Recursos Educativos</t>
  </si>
  <si>
    <t>Aquisição de Equipamentos e Materiais</t>
  </si>
  <si>
    <t>Conteúdo Digital e Engajamento Virtual</t>
  </si>
  <si>
    <t>Programa Conexóes Museus SP</t>
  </si>
  <si>
    <t>Ações de capacitação(cursos livres, cursos regulares, oficinas)</t>
  </si>
  <si>
    <t>Ações de vivência profissional(estágio técnico, dente outras ações semelhantes)</t>
  </si>
  <si>
    <t>Ações de fomento (chamadas para exposições com curadoria compartilhada institucionais</t>
  </si>
  <si>
    <t>Ações de articulação ( encontro da rede temática mapeamento de acervo)</t>
  </si>
  <si>
    <t>Ações de difusão museológica(apoio à eventios museológicos, publicações)</t>
  </si>
  <si>
    <t>Programa de Gestão Museológica</t>
  </si>
  <si>
    <t>Planejamento Estratégico</t>
  </si>
  <si>
    <t>Pesquisa de Público</t>
  </si>
  <si>
    <t>Acessibilidade</t>
  </si>
  <si>
    <t>Sustentabilidade</t>
  </si>
  <si>
    <t>Gestçao Técnologica</t>
  </si>
  <si>
    <t>Compliance</t>
  </si>
  <si>
    <t>Plano de Comunicação e Site.</t>
  </si>
  <si>
    <t>Projetos gráficos e materiais de comunicação</t>
  </si>
  <si>
    <t>Publicações</t>
  </si>
  <si>
    <t>Assessoria de Imprensa e  Publicidade</t>
  </si>
  <si>
    <t>Outros - (Especificar)</t>
  </si>
  <si>
    <t>Custo Operacionais Loja (aquisição de produtos, design, etc.)</t>
  </si>
  <si>
    <t>Jurídica</t>
  </si>
  <si>
    <t>Aquisição de Acervo Museológico/Bibliográfico</t>
  </si>
  <si>
    <t xml:space="preserve">                  CONTRATO DE GESTÃO 002/2023</t>
  </si>
  <si>
    <t xml:space="preserve">ASSOCIAÇÃO MUSEU AFRO BRASIL </t>
  </si>
  <si>
    <t>RECEITAS</t>
  </si>
  <si>
    <t>Repasse do Contrato de Gestão</t>
  </si>
  <si>
    <t>Captação de Recursos Incentivados e não Incentivados</t>
  </si>
  <si>
    <t>TOTAL DAS RECEITAS</t>
  </si>
  <si>
    <t xml:space="preserve">DESPESAS </t>
  </si>
  <si>
    <t>GESTÃO OPERACIONAL</t>
  </si>
  <si>
    <t>Fundos</t>
  </si>
  <si>
    <t>Fundo de Reserva (6% dos repasses dos 12 primeiros meses de vigência do Contrato de Gestão)</t>
  </si>
  <si>
    <t>Fundo de Contingência (1% dos dos repasses da vigência do Contrato de Gestão)</t>
  </si>
  <si>
    <t>Responsável pela elaboração</t>
  </si>
  <si>
    <t>José Valdir Anzolim</t>
  </si>
  <si>
    <t>Coordenador Financeiro</t>
  </si>
  <si>
    <t>Sandra Mara Salles</t>
  </si>
  <si>
    <t>Diretora Executiva</t>
  </si>
  <si>
    <t>TOTAL SEGUNDO QUADRIMESTRE/2023</t>
  </si>
  <si>
    <t>Renei Medeiros</t>
  </si>
  <si>
    <t>Diretor Administrativo Financeiro</t>
  </si>
  <si>
    <t>Outras Despesas (Investimentos/Imobilizado)</t>
  </si>
  <si>
    <t xml:space="preserve">SEGUNDO QUADRIMESTRE 2023 </t>
  </si>
  <si>
    <t>São Paulo, 06 de Setembro de 2023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</si>
</sst>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* #,##0_);_(* \(#,##0\);_(* &quot;-&quot;??_);_(@_)"/>
    <numFmt numFmtId="184" formatCode="0.0%"/>
    <numFmt numFmtId="185" formatCode="dd/mm/yy;@"/>
    <numFmt numFmtId="186" formatCode="_-* #,##0.0_-;\-* #,##0.0_-;_-* &quot;-&quot;??_-;_-@_-"/>
    <numFmt numFmtId="187" formatCode="_-* #,##0_-;\-* #,##0_-;_-* &quot;-&quot;??_-;_-@_-"/>
    <numFmt numFmtId="188" formatCode="&quot;R$&quot;\ #,##0.00;[Red]&quot;R$&quot;\ #,##0.00"/>
    <numFmt numFmtId="189" formatCode="_(&quot;R$&quot;* #,##0.00_);_(&quot;R$&quot;* \(#,##0.00\);_(&quot;R$&quot;* &quot;-&quot;??_);_(@_)"/>
    <numFmt numFmtId="190" formatCode="_-* #,##0.000_-;\-* #,##0.000_-;_-* &quot;-&quot;??_-;_-@_-"/>
    <numFmt numFmtId="191" formatCode="_-* #,##0.0000_-;\-* #,##0.0000_-;_-* &quot;-&quot;??_-;_-@_-"/>
    <numFmt numFmtId="192" formatCode="#,##0.00_ ;\-#,##0.00\ "/>
    <numFmt numFmtId="193" formatCode="&quot;R$&quot;\ #,##0.00"/>
    <numFmt numFmtId="194" formatCode="#,##0.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Arial"/>
      <family val="2"/>
    </font>
    <font>
      <sz val="9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193" fontId="3" fillId="32" borderId="0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4" fontId="4" fillId="32" borderId="0" xfId="0" applyNumberFormat="1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4" fontId="4" fillId="32" borderId="15" xfId="0" applyNumberFormat="1" applyFont="1" applyFill="1" applyBorder="1" applyAlignment="1">
      <alignment/>
    </xf>
    <xf numFmtId="0" fontId="4" fillId="32" borderId="14" xfId="0" applyFont="1" applyFill="1" applyBorder="1" applyAlignment="1">
      <alignment wrapText="1"/>
    </xf>
    <xf numFmtId="4" fontId="4" fillId="32" borderId="15" xfId="0" applyNumberFormat="1" applyFont="1" applyFill="1" applyBorder="1" applyAlignment="1">
      <alignment vertical="top"/>
    </xf>
    <xf numFmtId="4" fontId="5" fillId="32" borderId="15" xfId="0" applyNumberFormat="1" applyFont="1" applyFill="1" applyBorder="1" applyAlignment="1">
      <alignment/>
    </xf>
    <xf numFmtId="4" fontId="4" fillId="32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5" fillId="32" borderId="17" xfId="0" applyNumberFormat="1" applyFont="1" applyFill="1" applyBorder="1" applyAlignment="1">
      <alignment/>
    </xf>
    <xf numFmtId="4" fontId="4" fillId="32" borderId="15" xfId="0" applyNumberFormat="1" applyFont="1" applyFill="1" applyBorder="1" applyAlignment="1">
      <alignment vertical="center"/>
    </xf>
    <xf numFmtId="4" fontId="5" fillId="32" borderId="18" xfId="0" applyNumberFormat="1" applyFont="1" applyFill="1" applyBorder="1" applyAlignment="1">
      <alignment/>
    </xf>
    <xf numFmtId="4" fontId="5" fillId="32" borderId="19" xfId="0" applyNumberFormat="1" applyFont="1" applyFill="1" applyBorder="1" applyAlignment="1">
      <alignment/>
    </xf>
    <xf numFmtId="0" fontId="5" fillId="17" borderId="14" xfId="0" applyFont="1" applyFill="1" applyBorder="1" applyAlignment="1">
      <alignment/>
    </xf>
    <xf numFmtId="4" fontId="5" fillId="17" borderId="15" xfId="0" applyNumberFormat="1" applyFont="1" applyFill="1" applyBorder="1" applyAlignment="1">
      <alignment/>
    </xf>
    <xf numFmtId="0" fontId="5" fillId="12" borderId="14" xfId="0" applyFont="1" applyFill="1" applyBorder="1" applyAlignment="1">
      <alignment/>
    </xf>
    <xf numFmtId="4" fontId="5" fillId="12" borderId="15" xfId="0" applyNumberFormat="1" applyFont="1" applyFill="1" applyBorder="1" applyAlignment="1">
      <alignment/>
    </xf>
    <xf numFmtId="0" fontId="4" fillId="6" borderId="14" xfId="0" applyFont="1" applyFill="1" applyBorder="1" applyAlignment="1">
      <alignment/>
    </xf>
    <xf numFmtId="4" fontId="4" fillId="6" borderId="15" xfId="0" applyNumberFormat="1" applyFont="1" applyFill="1" applyBorder="1" applyAlignment="1">
      <alignment/>
    </xf>
    <xf numFmtId="0" fontId="5" fillId="32" borderId="20" xfId="0" applyFont="1" applyFill="1" applyBorder="1" applyAlignment="1">
      <alignment/>
    </xf>
    <xf numFmtId="0" fontId="4" fillId="32" borderId="20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/>
    </xf>
    <xf numFmtId="0" fontId="5" fillId="32" borderId="21" xfId="0" applyFont="1" applyFill="1" applyBorder="1" applyAlignment="1">
      <alignment/>
    </xf>
    <xf numFmtId="0" fontId="45" fillId="32" borderId="14" xfId="0" applyFont="1" applyFill="1" applyBorder="1" applyAlignment="1">
      <alignment/>
    </xf>
    <xf numFmtId="4" fontId="45" fillId="32" borderId="22" xfId="0" applyNumberFormat="1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4" fillId="32" borderId="23" xfId="0" applyFont="1" applyFill="1" applyBorder="1" applyAlignment="1">
      <alignment/>
    </xf>
    <xf numFmtId="4" fontId="4" fillId="32" borderId="24" xfId="0" applyNumberFormat="1" applyFont="1" applyFill="1" applyBorder="1" applyAlignment="1">
      <alignment/>
    </xf>
    <xf numFmtId="4" fontId="4" fillId="32" borderId="25" xfId="0" applyNumberFormat="1" applyFont="1" applyFill="1" applyBorder="1" applyAlignment="1">
      <alignment/>
    </xf>
    <xf numFmtId="4" fontId="4" fillId="32" borderId="26" xfId="0" applyNumberFormat="1" applyFont="1" applyFill="1" applyBorder="1" applyAlignment="1">
      <alignment/>
    </xf>
    <xf numFmtId="4" fontId="4" fillId="32" borderId="27" xfId="0" applyNumberFormat="1" applyFont="1" applyFill="1" applyBorder="1" applyAlignment="1">
      <alignment/>
    </xf>
    <xf numFmtId="4" fontId="4" fillId="32" borderId="28" xfId="0" applyNumberFormat="1" applyFont="1" applyFill="1" applyBorder="1" applyAlignment="1">
      <alignment/>
    </xf>
    <xf numFmtId="0" fontId="46" fillId="32" borderId="14" xfId="0" applyFont="1" applyFill="1" applyBorder="1" applyAlignment="1">
      <alignment/>
    </xf>
    <xf numFmtId="4" fontId="46" fillId="32" borderId="0" xfId="0" applyNumberFormat="1" applyFont="1" applyFill="1" applyBorder="1" applyAlignment="1">
      <alignment/>
    </xf>
    <xf numFmtId="4" fontId="46" fillId="32" borderId="26" xfId="0" applyNumberFormat="1" applyFont="1" applyFill="1" applyBorder="1" applyAlignment="1">
      <alignment/>
    </xf>
    <xf numFmtId="0" fontId="5" fillId="32" borderId="29" xfId="0" applyFont="1" applyFill="1" applyBorder="1" applyAlignment="1">
      <alignment/>
    </xf>
    <xf numFmtId="4" fontId="5" fillId="32" borderId="22" xfId="0" applyNumberFormat="1" applyFont="1" applyFill="1" applyBorder="1" applyAlignment="1">
      <alignment/>
    </xf>
    <xf numFmtId="4" fontId="5" fillId="32" borderId="30" xfId="0" applyNumberFormat="1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 vertical="top" wrapText="1"/>
    </xf>
    <xf numFmtId="0" fontId="6" fillId="0" borderId="10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5" fillId="32" borderId="14" xfId="0" applyFont="1" applyFill="1" applyBorder="1" applyAlignment="1">
      <alignment/>
    </xf>
    <xf numFmtId="4" fontId="0" fillId="32" borderId="0" xfId="0" applyNumberFormat="1" applyFill="1" applyAlignment="1">
      <alignment/>
    </xf>
    <xf numFmtId="17" fontId="5" fillId="32" borderId="12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/>
    </xf>
    <xf numFmtId="0" fontId="5" fillId="32" borderId="13" xfId="0" applyNumberFormat="1" applyFont="1" applyFill="1" applyBorder="1" applyAlignment="1">
      <alignment horizontal="center" vertical="center"/>
    </xf>
    <xf numFmtId="17" fontId="5" fillId="32" borderId="24" xfId="0" applyNumberFormat="1" applyFont="1" applyFill="1" applyBorder="1" applyAlignment="1">
      <alignment horizontal="center" vertical="center"/>
    </xf>
    <xf numFmtId="0" fontId="5" fillId="32" borderId="0" xfId="0" applyNumberFormat="1" applyFont="1" applyFill="1" applyBorder="1" applyAlignment="1">
      <alignment horizontal="center" vertical="center"/>
    </xf>
    <xf numFmtId="0" fontId="5" fillId="32" borderId="27" xfId="0" applyNumberFormat="1" applyFont="1" applyFill="1" applyBorder="1" applyAlignment="1">
      <alignment horizontal="center" vertical="center"/>
    </xf>
    <xf numFmtId="0" fontId="8" fillId="32" borderId="12" xfId="0" applyNumberFormat="1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center" vertical="center" wrapText="1"/>
    </xf>
    <xf numFmtId="0" fontId="8" fillId="32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190500</xdr:rowOff>
    </xdr:from>
    <xdr:to>
      <xdr:col>1</xdr:col>
      <xdr:colOff>6524625</xdr:colOff>
      <xdr:row>1</xdr:row>
      <xdr:rowOff>542925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61950"/>
          <a:ext cx="6467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3"/>
  <sheetViews>
    <sheetView tabSelected="1" zoomScale="90" zoomScaleNormal="90" zoomScalePageLayoutView="0" workbookViewId="0" topLeftCell="A1">
      <selection activeCell="G122" sqref="G122"/>
    </sheetView>
  </sheetViews>
  <sheetFormatPr defaultColWidth="9.140625" defaultRowHeight="12.75"/>
  <cols>
    <col min="2" max="2" width="102.00390625" style="0" customWidth="1"/>
    <col min="3" max="4" width="18.7109375" style="0" customWidth="1"/>
    <col min="5" max="5" width="20.140625" style="0" customWidth="1"/>
    <col min="6" max="6" width="18.7109375" style="0" customWidth="1"/>
    <col min="7" max="7" width="21.421875" style="0" customWidth="1"/>
    <col min="8" max="8" width="19.421875" style="0" customWidth="1"/>
    <col min="9" max="9" width="12.57421875" style="0" bestFit="1" customWidth="1"/>
  </cols>
  <sheetData>
    <row r="1" ht="13.5" thickBot="1"/>
    <row r="2" spans="2:7" ht="60" customHeight="1">
      <c r="B2" s="51"/>
      <c r="C2" s="52"/>
      <c r="D2" s="52"/>
      <c r="E2" s="52"/>
      <c r="F2" s="52"/>
      <c r="G2" s="53" t="s">
        <v>119</v>
      </c>
    </row>
    <row r="3" spans="2:7" ht="25.5" customHeight="1" thickBot="1">
      <c r="B3" s="54" t="s">
        <v>100</v>
      </c>
      <c r="C3" s="55"/>
      <c r="D3" s="55"/>
      <c r="E3" s="55"/>
      <c r="F3" s="56" t="s">
        <v>99</v>
      </c>
      <c r="G3" s="57"/>
    </row>
    <row r="4" spans="1:7" s="1" customFormat="1" ht="13.5" thickBot="1">
      <c r="A4" s="5"/>
      <c r="B4" s="6"/>
      <c r="C4" s="4"/>
      <c r="D4" s="4"/>
      <c r="E4" s="4"/>
      <c r="F4" s="4"/>
      <c r="G4" s="4"/>
    </row>
    <row r="5" spans="1:7" s="1" customFormat="1" ht="12.75">
      <c r="A5" s="5"/>
      <c r="B5" s="10"/>
      <c r="C5" s="60">
        <v>45047</v>
      </c>
      <c r="D5" s="63">
        <v>45078</v>
      </c>
      <c r="E5" s="60">
        <v>45108</v>
      </c>
      <c r="F5" s="63">
        <v>45139</v>
      </c>
      <c r="G5" s="66" t="s">
        <v>115</v>
      </c>
    </row>
    <row r="6" spans="1:7" s="1" customFormat="1" ht="12.75">
      <c r="A6" s="5"/>
      <c r="B6" s="9" t="s">
        <v>101</v>
      </c>
      <c r="C6" s="61"/>
      <c r="D6" s="64"/>
      <c r="E6" s="61"/>
      <c r="F6" s="64"/>
      <c r="G6" s="67"/>
    </row>
    <row r="7" spans="1:7" ht="13.5" thickBot="1">
      <c r="A7" s="3"/>
      <c r="B7" s="50"/>
      <c r="C7" s="62"/>
      <c r="D7" s="65"/>
      <c r="E7" s="62"/>
      <c r="F7" s="65"/>
      <c r="G7" s="68"/>
    </row>
    <row r="8" spans="1:7" ht="12.75">
      <c r="A8" s="2"/>
      <c r="B8" s="47" t="s">
        <v>102</v>
      </c>
      <c r="C8" s="48">
        <v>1028541</v>
      </c>
      <c r="D8" s="48">
        <v>1028541</v>
      </c>
      <c r="E8" s="48">
        <v>1028541</v>
      </c>
      <c r="F8" s="48">
        <v>1028541</v>
      </c>
      <c r="G8" s="49">
        <f>C8+D8+E8+F8</f>
        <v>4114164</v>
      </c>
    </row>
    <row r="9" spans="1:7" ht="12.75">
      <c r="A9" s="2"/>
      <c r="B9" s="31" t="s">
        <v>14</v>
      </c>
      <c r="C9" s="18">
        <f>C10+C11+C12+C13</f>
        <v>63969.88</v>
      </c>
      <c r="D9" s="18">
        <f>D10+D11+D12+D13</f>
        <v>73895.14</v>
      </c>
      <c r="E9" s="18">
        <f>E10+E11+E12+E13</f>
        <v>80380.55</v>
      </c>
      <c r="F9" s="18">
        <f>F10+F11+F12+F13</f>
        <v>91634.94</v>
      </c>
      <c r="G9" s="21">
        <f aca="true" t="shared" si="0" ref="G9:G16">C9+D9+E9+F9</f>
        <v>309880.51</v>
      </c>
    </row>
    <row r="10" spans="1:7" ht="25.5">
      <c r="A10" s="2"/>
      <c r="B10" s="32" t="s">
        <v>15</v>
      </c>
      <c r="C10" s="22">
        <v>63969.88</v>
      </c>
      <c r="D10" s="22">
        <v>73895.14</v>
      </c>
      <c r="E10" s="22">
        <v>80380.55</v>
      </c>
      <c r="F10" s="22">
        <v>91634.94</v>
      </c>
      <c r="G10" s="21">
        <f t="shared" si="0"/>
        <v>309880.51</v>
      </c>
    </row>
    <row r="11" spans="1:7" ht="12.75">
      <c r="A11" s="2"/>
      <c r="B11" s="33" t="s">
        <v>103</v>
      </c>
      <c r="C11" s="22">
        <v>0</v>
      </c>
      <c r="D11" s="22">
        <v>0</v>
      </c>
      <c r="E11" s="22">
        <v>0</v>
      </c>
      <c r="F11" s="22">
        <v>0</v>
      </c>
      <c r="G11" s="21">
        <f t="shared" si="0"/>
        <v>0</v>
      </c>
    </row>
    <row r="12" spans="1:7" ht="12.75">
      <c r="A12" s="2"/>
      <c r="B12" s="33" t="s">
        <v>47</v>
      </c>
      <c r="C12" s="22">
        <v>0</v>
      </c>
      <c r="D12" s="22">
        <v>0</v>
      </c>
      <c r="E12" s="22">
        <v>0</v>
      </c>
      <c r="F12" s="22">
        <v>0</v>
      </c>
      <c r="G12" s="21">
        <f t="shared" si="0"/>
        <v>0</v>
      </c>
    </row>
    <row r="13" spans="1:7" ht="12.75">
      <c r="A13" s="2"/>
      <c r="B13" s="33" t="s">
        <v>46</v>
      </c>
      <c r="C13" s="22">
        <v>0</v>
      </c>
      <c r="D13" s="22">
        <v>0</v>
      </c>
      <c r="E13" s="22">
        <v>0</v>
      </c>
      <c r="F13" s="22">
        <v>0</v>
      </c>
      <c r="G13" s="21">
        <f t="shared" si="0"/>
        <v>0</v>
      </c>
    </row>
    <row r="14" spans="1:7" ht="12.75">
      <c r="A14" s="2"/>
      <c r="B14" s="31" t="s">
        <v>16</v>
      </c>
      <c r="C14" s="18">
        <v>96404.67</v>
      </c>
      <c r="D14" s="18">
        <v>84345.49</v>
      </c>
      <c r="E14" s="18">
        <v>67706.89</v>
      </c>
      <c r="F14" s="18">
        <v>64204.53</v>
      </c>
      <c r="G14" s="21">
        <f t="shared" si="0"/>
        <v>312661.57999999996</v>
      </c>
    </row>
    <row r="15" spans="1:7" s="1" customFormat="1" ht="12.75">
      <c r="A15" s="5"/>
      <c r="B15" s="31"/>
      <c r="C15" s="18"/>
      <c r="D15" s="18"/>
      <c r="E15" s="18"/>
      <c r="F15" s="18"/>
      <c r="G15" s="21">
        <f t="shared" si="0"/>
        <v>0</v>
      </c>
    </row>
    <row r="16" spans="1:7" ht="13.5" thickBot="1">
      <c r="A16" s="2"/>
      <c r="B16" s="34" t="s">
        <v>104</v>
      </c>
      <c r="C16" s="23">
        <f>C8+C9+C14</f>
        <v>1188915.5499999998</v>
      </c>
      <c r="D16" s="23">
        <f>D8+D9+D14</f>
        <v>1186781.63</v>
      </c>
      <c r="E16" s="23">
        <f>E8+E9+E14</f>
        <v>1176628.44</v>
      </c>
      <c r="F16" s="23">
        <f>F8+F9+F14</f>
        <v>1184380.47</v>
      </c>
      <c r="G16" s="24">
        <f t="shared" si="0"/>
        <v>4736706.09</v>
      </c>
    </row>
    <row r="17" spans="1:9" ht="13.5" thickBot="1">
      <c r="A17" s="2"/>
      <c r="B17" s="7"/>
      <c r="C17" s="4"/>
      <c r="D17" s="4"/>
      <c r="E17" s="4"/>
      <c r="F17" s="4"/>
      <c r="G17" s="4"/>
      <c r="I17" s="20"/>
    </row>
    <row r="18" spans="1:7" ht="12.75" customHeight="1">
      <c r="A18" s="3"/>
      <c r="B18" s="12"/>
      <c r="C18" s="60">
        <v>45047</v>
      </c>
      <c r="D18" s="63">
        <v>45078</v>
      </c>
      <c r="E18" s="60">
        <v>45108</v>
      </c>
      <c r="F18" s="63">
        <v>45139</v>
      </c>
      <c r="G18" s="66" t="s">
        <v>115</v>
      </c>
    </row>
    <row r="19" spans="1:7" s="1" customFormat="1" ht="12.75">
      <c r="A19" s="5"/>
      <c r="B19" s="9" t="s">
        <v>105</v>
      </c>
      <c r="C19" s="61"/>
      <c r="D19" s="64"/>
      <c r="E19" s="61"/>
      <c r="F19" s="64"/>
      <c r="G19" s="67"/>
    </row>
    <row r="20" spans="1:7" s="1" customFormat="1" ht="13.5" thickBot="1">
      <c r="A20" s="5"/>
      <c r="B20" s="13"/>
      <c r="C20" s="62"/>
      <c r="D20" s="65"/>
      <c r="E20" s="62"/>
      <c r="F20" s="65"/>
      <c r="G20" s="68"/>
    </row>
    <row r="21" spans="1:8" s="1" customFormat="1" ht="27.75" customHeight="1">
      <c r="A21" s="5"/>
      <c r="B21" s="35" t="s">
        <v>106</v>
      </c>
      <c r="C21" s="36">
        <f>C22+C35+C45+C67+C74+C117+C123</f>
        <v>-1390981.23</v>
      </c>
      <c r="D21" s="36">
        <f>D22+D35+D45+D67+D74+D117+D123</f>
        <v>-2882664.6000000006</v>
      </c>
      <c r="E21" s="36">
        <f>E22+E35+E45+E67+E74+E117+E123</f>
        <v>-2439789.6300000004</v>
      </c>
      <c r="F21" s="36">
        <f>F22+F35+F45+F67+F74+F117+F123</f>
        <v>-1578390.7599999998</v>
      </c>
      <c r="G21" s="36">
        <f>G22+G35+G45+G67+G74+G117+G123</f>
        <v>-8291826.219999999</v>
      </c>
      <c r="H21" s="20"/>
    </row>
    <row r="22" spans="1:8" ht="12.75">
      <c r="A22" s="5"/>
      <c r="B22" s="27" t="s">
        <v>17</v>
      </c>
      <c r="C22" s="28">
        <f>C23+C26+C29+C32</f>
        <v>-690174.7100000001</v>
      </c>
      <c r="D22" s="28">
        <f>D23+D26+D29+D32</f>
        <v>-808783.5000000001</v>
      </c>
      <c r="E22" s="28">
        <f>E23+E26+E29+E32</f>
        <v>-661391.9</v>
      </c>
      <c r="F22" s="28">
        <f>F23+F26+F29+F32</f>
        <v>-676748.4500000001</v>
      </c>
      <c r="G22" s="28">
        <f>G23+G26+G29+G32</f>
        <v>-2837098.56</v>
      </c>
      <c r="H22" s="59"/>
    </row>
    <row r="23" spans="1:8" ht="12.75">
      <c r="A23" s="5"/>
      <c r="B23" s="14" t="s">
        <v>0</v>
      </c>
      <c r="C23" s="15">
        <f>C24+C25</f>
        <v>-53752.77</v>
      </c>
      <c r="D23" s="15">
        <f>D24+D25</f>
        <v>-61789.3</v>
      </c>
      <c r="E23" s="15">
        <f>E24+E25</f>
        <v>-61048.92</v>
      </c>
      <c r="F23" s="15">
        <f>F24+F25</f>
        <v>-60726.5</v>
      </c>
      <c r="G23" s="15">
        <f>G24+G25</f>
        <v>-237317.49</v>
      </c>
      <c r="H23" s="59"/>
    </row>
    <row r="24" spans="1:8" ht="12.75">
      <c r="A24" s="5"/>
      <c r="B24" s="14" t="s">
        <v>1</v>
      </c>
      <c r="C24" s="15">
        <v>-16799.03</v>
      </c>
      <c r="D24" s="15">
        <v>-24885.99</v>
      </c>
      <c r="E24" s="15">
        <v>-24059.1</v>
      </c>
      <c r="F24" s="15">
        <v>-23892.33</v>
      </c>
      <c r="G24" s="15">
        <f>C24+D24+E24+F24</f>
        <v>-89636.45</v>
      </c>
      <c r="H24" s="59"/>
    </row>
    <row r="25" spans="1:8" ht="12.75">
      <c r="A25" s="5"/>
      <c r="B25" s="14" t="s">
        <v>2</v>
      </c>
      <c r="C25" s="15">
        <v>-36953.74</v>
      </c>
      <c r="D25" s="15">
        <v>-36903.31</v>
      </c>
      <c r="E25" s="15">
        <v>-36989.82</v>
      </c>
      <c r="F25" s="15">
        <v>-36834.17</v>
      </c>
      <c r="G25" s="15">
        <f>C25+D25+E25+F25</f>
        <v>-147681.03999999998</v>
      </c>
      <c r="H25" s="59"/>
    </row>
    <row r="26" spans="1:8" ht="12.75">
      <c r="A26" s="5"/>
      <c r="B26" s="14" t="s">
        <v>3</v>
      </c>
      <c r="C26" s="15">
        <f>C27+C28</f>
        <v>-622421.53</v>
      </c>
      <c r="D26" s="15">
        <f>D27+D28</f>
        <v>-735995.9500000001</v>
      </c>
      <c r="E26" s="15">
        <f>E27+E28</f>
        <v>-587487.97</v>
      </c>
      <c r="F26" s="15">
        <f>F27+F28</f>
        <v>-603052.98</v>
      </c>
      <c r="G26" s="15">
        <f>G27+G28</f>
        <v>-2548958.43</v>
      </c>
      <c r="H26" s="59"/>
    </row>
    <row r="27" spans="1:10" ht="12.75">
      <c r="A27" s="5"/>
      <c r="B27" s="14" t="s">
        <v>1</v>
      </c>
      <c r="C27" s="15">
        <v>-192267.73</v>
      </c>
      <c r="D27" s="15">
        <v>-261395.17</v>
      </c>
      <c r="E27" s="15">
        <v>-190881.4</v>
      </c>
      <c r="F27" s="15">
        <v>-174271.26</v>
      </c>
      <c r="G27" s="15">
        <f>C27+D27+E27+F27</f>
        <v>-818815.56</v>
      </c>
      <c r="H27" s="59"/>
      <c r="I27" s="3"/>
      <c r="J27" s="3"/>
    </row>
    <row r="28" spans="1:10" ht="12.75">
      <c r="A28" s="5"/>
      <c r="B28" s="14" t="s">
        <v>2</v>
      </c>
      <c r="C28" s="15">
        <v>-430153.8</v>
      </c>
      <c r="D28" s="15">
        <v>-474600.78</v>
      </c>
      <c r="E28" s="15">
        <v>-396606.57</v>
      </c>
      <c r="F28" s="15">
        <v>-428781.72</v>
      </c>
      <c r="G28" s="15">
        <f>C28+D28+E28+F28</f>
        <v>-1730142.87</v>
      </c>
      <c r="H28" s="59"/>
      <c r="I28" s="3"/>
      <c r="J28" s="3"/>
    </row>
    <row r="29" spans="1:8" ht="12.75">
      <c r="A29" s="5"/>
      <c r="B29" s="14" t="s">
        <v>18</v>
      </c>
      <c r="C29" s="15">
        <f>C30+C31</f>
        <v>-10642.35</v>
      </c>
      <c r="D29" s="15">
        <f>D30+D31</f>
        <v>-7965.07</v>
      </c>
      <c r="E29" s="15">
        <f>E30+E31</f>
        <v>-9760.77</v>
      </c>
      <c r="F29" s="15">
        <f>F30+F31</f>
        <v>-10040.3</v>
      </c>
      <c r="G29" s="15">
        <f>G30+G31</f>
        <v>-38408.49</v>
      </c>
      <c r="H29" s="59"/>
    </row>
    <row r="30" spans="1:10" ht="12.75">
      <c r="A30" s="5"/>
      <c r="B30" s="14" t="s">
        <v>1</v>
      </c>
      <c r="C30" s="15">
        <v>0</v>
      </c>
      <c r="D30" s="15">
        <v>0</v>
      </c>
      <c r="E30" s="15">
        <v>0</v>
      </c>
      <c r="F30" s="15">
        <v>0</v>
      </c>
      <c r="G30" s="15">
        <f>C30+D30+E30+F30</f>
        <v>0</v>
      </c>
      <c r="H30" s="59"/>
      <c r="I30" s="3"/>
      <c r="J30" s="3"/>
    </row>
    <row r="31" spans="1:10" ht="12.75">
      <c r="A31" s="5"/>
      <c r="B31" s="14" t="s">
        <v>2</v>
      </c>
      <c r="C31" s="15">
        <v>-10642.35</v>
      </c>
      <c r="D31" s="15">
        <v>-7965.07</v>
      </c>
      <c r="E31" s="15">
        <v>-9760.77</v>
      </c>
      <c r="F31" s="15">
        <v>-10040.3</v>
      </c>
      <c r="G31" s="15">
        <f>C31+D31+E31+F31</f>
        <v>-38408.49</v>
      </c>
      <c r="H31" s="59"/>
      <c r="I31" s="3"/>
      <c r="J31" s="3"/>
    </row>
    <row r="32" spans="1:8" ht="12.75">
      <c r="A32" s="5"/>
      <c r="B32" s="14" t="s">
        <v>19</v>
      </c>
      <c r="C32" s="15">
        <f>C33+C34</f>
        <v>-3358.06</v>
      </c>
      <c r="D32" s="15">
        <f>D33+D34</f>
        <v>-3033.18</v>
      </c>
      <c r="E32" s="15">
        <f>E33+E34</f>
        <v>-3094.24</v>
      </c>
      <c r="F32" s="15">
        <f>F33+F34</f>
        <v>-2928.67</v>
      </c>
      <c r="G32" s="15">
        <f>G33+G34</f>
        <v>-12414.15</v>
      </c>
      <c r="H32" s="59"/>
    </row>
    <row r="33" spans="1:8" ht="12.75">
      <c r="A33" s="5"/>
      <c r="B33" s="14" t="s">
        <v>1</v>
      </c>
      <c r="C33" s="15">
        <v>-3358.06</v>
      </c>
      <c r="D33" s="15">
        <v>-3033.18</v>
      </c>
      <c r="E33" s="15">
        <v>-3094.24</v>
      </c>
      <c r="F33" s="15">
        <v>-2928.67</v>
      </c>
      <c r="G33" s="15">
        <f>C33+D33+E33+F33</f>
        <v>-12414.15</v>
      </c>
      <c r="H33" s="59"/>
    </row>
    <row r="34" spans="1:8" ht="12.75">
      <c r="A34" s="5"/>
      <c r="B34" s="14" t="s">
        <v>2</v>
      </c>
      <c r="C34" s="15">
        <v>0</v>
      </c>
      <c r="D34" s="15">
        <v>0</v>
      </c>
      <c r="E34" s="15">
        <v>0</v>
      </c>
      <c r="F34" s="15">
        <v>0</v>
      </c>
      <c r="G34" s="15">
        <f>C34+D34+E34+F34</f>
        <v>0</v>
      </c>
      <c r="H34" s="59"/>
    </row>
    <row r="35" spans="1:8" ht="12.75">
      <c r="A35" s="5"/>
      <c r="B35" s="27" t="s">
        <v>43</v>
      </c>
      <c r="C35" s="28">
        <f>C36+C37+C38+C39+C40+C41+C42+C43+C44</f>
        <v>-159401.19</v>
      </c>
      <c r="D35" s="28">
        <f>D36+D37+D38+D39+D40+D41+D42+D43+D44</f>
        <v>-159294.19</v>
      </c>
      <c r="E35" s="28">
        <f>E36+E37+E38+E39+E40+E41+E42+E43+E44</f>
        <v>-167086.92</v>
      </c>
      <c r="F35" s="28">
        <f>F36+F37+F38+F39+F40+F41+F42+F43+F44</f>
        <v>-161791.27</v>
      </c>
      <c r="G35" s="28">
        <f>G36+G37+G38+G39+G40+G41+G42+G43+G44</f>
        <v>-647573.57</v>
      </c>
      <c r="H35" s="59"/>
    </row>
    <row r="36" spans="1:8" ht="12.75">
      <c r="A36" s="5"/>
      <c r="B36" s="14" t="s">
        <v>7</v>
      </c>
      <c r="C36" s="15">
        <v>-31249.46</v>
      </c>
      <c r="D36" s="15">
        <v>-28089.58</v>
      </c>
      <c r="E36" s="15">
        <v>-26370.61</v>
      </c>
      <c r="F36" s="15">
        <v>-26370.61</v>
      </c>
      <c r="G36" s="15">
        <f>C36+D36+E36+F36</f>
        <v>-112080.26</v>
      </c>
      <c r="H36" s="59"/>
    </row>
    <row r="37" spans="1:8" ht="12.75">
      <c r="A37" s="5"/>
      <c r="B37" s="14" t="s">
        <v>20</v>
      </c>
      <c r="C37" s="15">
        <v>-43875.08</v>
      </c>
      <c r="D37" s="15">
        <v>-43875.08</v>
      </c>
      <c r="E37" s="15">
        <v>-43875.08</v>
      </c>
      <c r="F37" s="15">
        <v>-43875.08</v>
      </c>
      <c r="G37" s="15">
        <f aca="true" t="shared" si="1" ref="G37:G44">C37+D37+E37+F37</f>
        <v>-175500.32</v>
      </c>
      <c r="H37" s="59"/>
    </row>
    <row r="38" spans="1:8" ht="12.75">
      <c r="A38" s="5"/>
      <c r="B38" s="14" t="s">
        <v>97</v>
      </c>
      <c r="C38" s="15">
        <v>-18058.11</v>
      </c>
      <c r="D38" s="15">
        <v>-16578.4</v>
      </c>
      <c r="E38" s="15">
        <v>-16162.02</v>
      </c>
      <c r="F38" s="15">
        <v>-15782.46</v>
      </c>
      <c r="G38" s="15">
        <f t="shared" si="1"/>
        <v>-66580.98999999999</v>
      </c>
      <c r="H38" s="59"/>
    </row>
    <row r="39" spans="1:8" ht="12.75">
      <c r="A39" s="5"/>
      <c r="B39" s="14" t="s">
        <v>8</v>
      </c>
      <c r="C39" s="15">
        <v>-6120.85</v>
      </c>
      <c r="D39" s="15">
        <v>-6099.35</v>
      </c>
      <c r="E39" s="15">
        <v>-10731.48</v>
      </c>
      <c r="F39" s="15">
        <v>-6307.99</v>
      </c>
      <c r="G39" s="15">
        <f t="shared" si="1"/>
        <v>-29259.67</v>
      </c>
      <c r="H39" s="59"/>
    </row>
    <row r="40" spans="1:8" ht="12.75">
      <c r="A40" s="5"/>
      <c r="B40" s="14" t="s">
        <v>21</v>
      </c>
      <c r="C40" s="15">
        <v>-1391.39</v>
      </c>
      <c r="D40" s="15">
        <v>-5642.07</v>
      </c>
      <c r="E40" s="15">
        <v>-3070.1</v>
      </c>
      <c r="F40" s="15">
        <v>-11782.25</v>
      </c>
      <c r="G40" s="15">
        <f t="shared" si="1"/>
        <v>-21885.809999999998</v>
      </c>
      <c r="H40" s="59"/>
    </row>
    <row r="41" spans="1:8" ht="12.75">
      <c r="A41" s="5"/>
      <c r="B41" s="14" t="s">
        <v>9</v>
      </c>
      <c r="C41" s="15">
        <v>-9533.42</v>
      </c>
      <c r="D41" s="15">
        <v>-9836.83</v>
      </c>
      <c r="E41" s="15">
        <v>-8104.75</v>
      </c>
      <c r="F41" s="15">
        <v>-8500</v>
      </c>
      <c r="G41" s="15">
        <f t="shared" si="1"/>
        <v>-35975</v>
      </c>
      <c r="H41" s="59"/>
    </row>
    <row r="42" spans="1:8" ht="12.75">
      <c r="A42" s="5"/>
      <c r="B42" s="14" t="s">
        <v>10</v>
      </c>
      <c r="C42" s="15">
        <v>0</v>
      </c>
      <c r="D42" s="15">
        <v>0</v>
      </c>
      <c r="E42" s="15">
        <v>0</v>
      </c>
      <c r="F42" s="15">
        <v>0</v>
      </c>
      <c r="G42" s="15">
        <f t="shared" si="1"/>
        <v>0</v>
      </c>
      <c r="H42" s="59"/>
    </row>
    <row r="43" spans="1:8" ht="12.75">
      <c r="A43" s="5"/>
      <c r="B43" s="14" t="s">
        <v>41</v>
      </c>
      <c r="C43" s="15">
        <v>0</v>
      </c>
      <c r="D43" s="15">
        <v>0</v>
      </c>
      <c r="E43" s="15">
        <v>-9600</v>
      </c>
      <c r="F43" s="15">
        <v>0</v>
      </c>
      <c r="G43" s="15">
        <f t="shared" si="1"/>
        <v>-9600</v>
      </c>
      <c r="H43" s="59"/>
    </row>
    <row r="44" spans="1:8" ht="12.75">
      <c r="A44" s="5"/>
      <c r="B44" s="16" t="s">
        <v>48</v>
      </c>
      <c r="C44" s="17">
        <v>-49172.88</v>
      </c>
      <c r="D44" s="17">
        <v>-49172.88</v>
      </c>
      <c r="E44" s="17">
        <v>-49172.88</v>
      </c>
      <c r="F44" s="17">
        <v>-49172.88</v>
      </c>
      <c r="G44" s="15">
        <f t="shared" si="1"/>
        <v>-196691.52</v>
      </c>
      <c r="H44" s="59"/>
    </row>
    <row r="45" spans="1:8" ht="12.75">
      <c r="A45" s="5"/>
      <c r="B45" s="27" t="s">
        <v>44</v>
      </c>
      <c r="C45" s="28">
        <f>C46+C47+C54+C55+C56+C57+C58+C59+C6+C60+C61</f>
        <v>-82703.98999999999</v>
      </c>
      <c r="D45" s="28">
        <f>D46+D47+D54+D55+D56+D57+D58+D59+D6+D60+D61</f>
        <v>-86652.36000000002</v>
      </c>
      <c r="E45" s="28">
        <f>E46+E47+E54+E55+E56+E57+E58+E59+E6+E60+E61</f>
        <v>-63949.4</v>
      </c>
      <c r="F45" s="28">
        <f>F47+F53+F54+F55+F56+F57+F58+F59+F60+F61</f>
        <v>-74943.17</v>
      </c>
      <c r="G45" s="28">
        <f>G47+G54+G55+G56+G57+G58+G59+G60+G61+G62+G63+G64</f>
        <v>-308248.92</v>
      </c>
      <c r="H45" s="59"/>
    </row>
    <row r="46" spans="1:8" ht="12.75">
      <c r="A46" s="5"/>
      <c r="B46" s="14" t="s">
        <v>22</v>
      </c>
      <c r="C46" s="15">
        <v>0</v>
      </c>
      <c r="D46" s="15">
        <v>0</v>
      </c>
      <c r="E46" s="15">
        <v>0</v>
      </c>
      <c r="F46" s="15">
        <v>0</v>
      </c>
      <c r="G46" s="15">
        <f aca="true" t="shared" si="2" ref="G46:G54">C46+D46+E46+F46</f>
        <v>0</v>
      </c>
      <c r="H46" s="59"/>
    </row>
    <row r="47" spans="1:8" ht="12.75">
      <c r="A47" s="5"/>
      <c r="B47" s="58" t="s">
        <v>23</v>
      </c>
      <c r="C47" s="18">
        <f>C48+C49+C50+C51+C52+C53</f>
        <v>-29851.94</v>
      </c>
      <c r="D47" s="18">
        <f>D48+D49+D50+D51+D52+D53</f>
        <v>-31765.020000000004</v>
      </c>
      <c r="E47" s="18">
        <f>E48+E49+E50+E51+E52+E53</f>
        <v>-28363.39</v>
      </c>
      <c r="F47" s="18">
        <f>F48+F49+F50+F51+F52+F53</f>
        <v>-27878.66</v>
      </c>
      <c r="G47" s="18">
        <f>G48+G49+G50+G51+G52+G53</f>
        <v>-117859.01</v>
      </c>
      <c r="H47" s="59"/>
    </row>
    <row r="48" spans="1:10" ht="12.75">
      <c r="A48" s="5"/>
      <c r="B48" s="14" t="s">
        <v>24</v>
      </c>
      <c r="C48" s="15">
        <v>-10254.36</v>
      </c>
      <c r="D48" s="15">
        <v>-11404.32</v>
      </c>
      <c r="E48" s="15">
        <v>-9013.29</v>
      </c>
      <c r="F48" s="15">
        <v>-9238.08</v>
      </c>
      <c r="G48" s="15">
        <f t="shared" si="2"/>
        <v>-39910.05</v>
      </c>
      <c r="H48" s="59"/>
      <c r="I48" s="3"/>
      <c r="J48" s="3"/>
    </row>
    <row r="49" spans="1:10" ht="12.75">
      <c r="A49" s="5"/>
      <c r="B49" s="14" t="s">
        <v>25</v>
      </c>
      <c r="C49" s="15">
        <v>-13970.96</v>
      </c>
      <c r="D49" s="15">
        <v>-14734.12</v>
      </c>
      <c r="E49" s="15">
        <v>-13726.89</v>
      </c>
      <c r="F49" s="15">
        <v>-13015.35</v>
      </c>
      <c r="G49" s="15">
        <f t="shared" si="2"/>
        <v>-55447.32</v>
      </c>
      <c r="H49" s="59"/>
      <c r="I49" s="3"/>
      <c r="J49" s="3"/>
    </row>
    <row r="50" spans="1:10" ht="12.75">
      <c r="A50" s="5"/>
      <c r="B50" s="14" t="s">
        <v>26</v>
      </c>
      <c r="C50" s="15">
        <v>0</v>
      </c>
      <c r="D50" s="15">
        <v>0</v>
      </c>
      <c r="E50" s="15">
        <v>0</v>
      </c>
      <c r="F50" s="15">
        <v>0</v>
      </c>
      <c r="G50" s="15">
        <f t="shared" si="2"/>
        <v>0</v>
      </c>
      <c r="H50" s="59"/>
      <c r="I50" s="59"/>
      <c r="J50" s="3"/>
    </row>
    <row r="51" spans="1:10" ht="12.75">
      <c r="A51" s="5"/>
      <c r="B51" s="14" t="s">
        <v>27</v>
      </c>
      <c r="C51" s="15">
        <v>-3363.41</v>
      </c>
      <c r="D51" s="15">
        <v>-3363.41</v>
      </c>
      <c r="E51" s="15">
        <v>-3363.41</v>
      </c>
      <c r="F51" s="15">
        <v>-3363.41</v>
      </c>
      <c r="G51" s="15">
        <f t="shared" si="2"/>
        <v>-13453.64</v>
      </c>
      <c r="H51" s="59"/>
      <c r="I51" s="3"/>
      <c r="J51" s="3"/>
    </row>
    <row r="52" spans="1:10" ht="12.75">
      <c r="A52" s="5"/>
      <c r="B52" s="14" t="s">
        <v>28</v>
      </c>
      <c r="C52" s="15">
        <v>-2263.21</v>
      </c>
      <c r="D52" s="15">
        <v>-2263.17</v>
      </c>
      <c r="E52" s="15">
        <v>-2259.8</v>
      </c>
      <c r="F52" s="15">
        <v>-2261.82</v>
      </c>
      <c r="G52" s="15">
        <f t="shared" si="2"/>
        <v>-9048</v>
      </c>
      <c r="H52" s="59"/>
      <c r="I52" s="3"/>
      <c r="J52" s="3"/>
    </row>
    <row r="53" spans="1:10" ht="12.75">
      <c r="A53" s="5"/>
      <c r="B53" s="14" t="s">
        <v>29</v>
      </c>
      <c r="C53" s="15">
        <v>0</v>
      </c>
      <c r="D53" s="15">
        <v>0</v>
      </c>
      <c r="E53" s="15">
        <v>0</v>
      </c>
      <c r="F53" s="15">
        <v>0</v>
      </c>
      <c r="G53" s="15">
        <f t="shared" si="2"/>
        <v>0</v>
      </c>
      <c r="H53" s="59"/>
      <c r="I53" s="3"/>
      <c r="J53" s="3"/>
    </row>
    <row r="54" spans="1:10" ht="12.75">
      <c r="A54" s="5"/>
      <c r="B54" s="14" t="s">
        <v>4</v>
      </c>
      <c r="C54" s="15">
        <v>0</v>
      </c>
      <c r="D54" s="15">
        <v>-811.2</v>
      </c>
      <c r="E54" s="15">
        <v>-466.2</v>
      </c>
      <c r="F54" s="15">
        <v>-466.2</v>
      </c>
      <c r="G54" s="15">
        <f t="shared" si="2"/>
        <v>-1743.6000000000001</v>
      </c>
      <c r="H54" s="59"/>
      <c r="I54" s="3"/>
      <c r="J54" s="3"/>
    </row>
    <row r="55" spans="1:10" ht="12.75">
      <c r="A55" s="5"/>
      <c r="B55" s="14" t="s">
        <v>30</v>
      </c>
      <c r="C55" s="15">
        <v>0</v>
      </c>
      <c r="D55" s="15">
        <v>0</v>
      </c>
      <c r="E55" s="15">
        <v>0</v>
      </c>
      <c r="F55" s="15">
        <v>0</v>
      </c>
      <c r="G55" s="15">
        <f aca="true" t="shared" si="3" ref="G55:G66">C55+D55+E55+F55</f>
        <v>0</v>
      </c>
      <c r="H55" s="59"/>
      <c r="I55" s="3"/>
      <c r="J55" s="3"/>
    </row>
    <row r="56" spans="1:10" ht="12.75">
      <c r="A56" s="5"/>
      <c r="B56" s="14" t="s">
        <v>31</v>
      </c>
      <c r="C56" s="15">
        <v>-5977.6</v>
      </c>
      <c r="D56" s="15">
        <v>-11227.55</v>
      </c>
      <c r="E56" s="15">
        <v>-3235.32</v>
      </c>
      <c r="F56" s="15">
        <v>-11594.72</v>
      </c>
      <c r="G56" s="15">
        <f t="shared" si="3"/>
        <v>-32035.190000000002</v>
      </c>
      <c r="H56" s="59"/>
      <c r="I56" s="3"/>
      <c r="J56" s="3"/>
    </row>
    <row r="57" spans="1:10" ht="12.75">
      <c r="A57" s="5"/>
      <c r="B57" s="14" t="s">
        <v>32</v>
      </c>
      <c r="C57" s="15">
        <v>-37716.27</v>
      </c>
      <c r="D57" s="15">
        <v>-21377.27</v>
      </c>
      <c r="E57" s="15">
        <v>-16996.81</v>
      </c>
      <c r="F57" s="15">
        <v>-16803.53</v>
      </c>
      <c r="G57" s="15">
        <f t="shared" si="3"/>
        <v>-92893.87999999999</v>
      </c>
      <c r="H57" s="59"/>
      <c r="I57" s="3"/>
      <c r="J57" s="3"/>
    </row>
    <row r="58" spans="1:10" ht="12.75">
      <c r="A58" s="5"/>
      <c r="B58" s="14" t="s">
        <v>33</v>
      </c>
      <c r="C58" s="15">
        <v>-2721.03</v>
      </c>
      <c r="D58" s="15">
        <v>-3052.75</v>
      </c>
      <c r="E58" s="15">
        <v>-1227.85</v>
      </c>
      <c r="F58" s="15">
        <v>-449.84</v>
      </c>
      <c r="G58" s="15">
        <f t="shared" si="3"/>
        <v>-7451.470000000001</v>
      </c>
      <c r="H58" s="59"/>
      <c r="I58" s="3"/>
      <c r="J58" s="3"/>
    </row>
    <row r="59" spans="1:10" ht="12.75">
      <c r="A59" s="5"/>
      <c r="B59" s="14" t="s">
        <v>34</v>
      </c>
      <c r="C59" s="15">
        <v>0</v>
      </c>
      <c r="D59" s="15">
        <v>0</v>
      </c>
      <c r="E59" s="15">
        <v>0</v>
      </c>
      <c r="F59" s="15">
        <v>0</v>
      </c>
      <c r="G59" s="15">
        <f t="shared" si="3"/>
        <v>0</v>
      </c>
      <c r="H59" s="59"/>
      <c r="I59" s="3"/>
      <c r="J59" s="3"/>
    </row>
    <row r="60" spans="1:10" ht="12.75">
      <c r="A60" s="5"/>
      <c r="B60" s="14" t="s">
        <v>49</v>
      </c>
      <c r="C60" s="15">
        <v>0</v>
      </c>
      <c r="D60" s="15">
        <v>0</v>
      </c>
      <c r="E60" s="15">
        <v>0</v>
      </c>
      <c r="F60" s="15">
        <v>0</v>
      </c>
      <c r="G60" s="15">
        <f t="shared" si="3"/>
        <v>0</v>
      </c>
      <c r="H60" s="59"/>
      <c r="I60" s="3"/>
      <c r="J60" s="3"/>
    </row>
    <row r="61" spans="1:10" ht="12.75">
      <c r="A61" s="5"/>
      <c r="B61" s="58" t="s">
        <v>42</v>
      </c>
      <c r="C61" s="18">
        <f>C62+C63+C64+C65+C66</f>
        <v>-6437.15</v>
      </c>
      <c r="D61" s="18">
        <f>D62+D63+D64+D65+D66</f>
        <v>-18418.57</v>
      </c>
      <c r="E61" s="18">
        <f>E62+E63+E64+E65+E66</f>
        <v>-13659.83</v>
      </c>
      <c r="F61" s="18">
        <f>F62+F63+F64+F65+F66</f>
        <v>-17750.22</v>
      </c>
      <c r="G61" s="18">
        <f>G62+G63+G64+G65+G66</f>
        <v>-56265.77</v>
      </c>
      <c r="H61" s="59"/>
      <c r="I61" s="3"/>
      <c r="J61" s="3"/>
    </row>
    <row r="62" spans="1:10" ht="12.75">
      <c r="A62" s="5"/>
      <c r="B62" s="14" t="s">
        <v>50</v>
      </c>
      <c r="C62" s="15">
        <v>0</v>
      </c>
      <c r="D62" s="15">
        <v>0</v>
      </c>
      <c r="E62" s="15">
        <v>0</v>
      </c>
      <c r="F62" s="15">
        <v>0</v>
      </c>
      <c r="G62" s="15">
        <f t="shared" si="3"/>
        <v>0</v>
      </c>
      <c r="H62" s="59"/>
      <c r="I62" s="3"/>
      <c r="J62" s="3"/>
    </row>
    <row r="63" spans="1:10" ht="12.75">
      <c r="A63" s="5"/>
      <c r="B63" s="14" t="s">
        <v>51</v>
      </c>
      <c r="C63" s="15">
        <v>0</v>
      </c>
      <c r="D63" s="15">
        <v>0</v>
      </c>
      <c r="E63" s="15">
        <v>0</v>
      </c>
      <c r="F63" s="15">
        <v>0</v>
      </c>
      <c r="G63" s="15">
        <f t="shared" si="3"/>
        <v>0</v>
      </c>
      <c r="H63" s="59"/>
      <c r="I63" s="3"/>
      <c r="J63" s="3"/>
    </row>
    <row r="64" spans="1:10" ht="12.75">
      <c r="A64" s="5"/>
      <c r="B64" s="14" t="s">
        <v>52</v>
      </c>
      <c r="C64" s="15">
        <v>0</v>
      </c>
      <c r="D64" s="15">
        <v>0</v>
      </c>
      <c r="E64" s="15">
        <v>0</v>
      </c>
      <c r="F64" s="15">
        <v>0</v>
      </c>
      <c r="G64" s="15">
        <f t="shared" si="3"/>
        <v>0</v>
      </c>
      <c r="H64" s="59"/>
      <c r="I64" s="3"/>
      <c r="J64" s="3"/>
    </row>
    <row r="65" spans="1:10" ht="12.75">
      <c r="A65" s="5"/>
      <c r="B65" s="14" t="s">
        <v>96</v>
      </c>
      <c r="C65" s="15">
        <v>-4001.74</v>
      </c>
      <c r="D65" s="15">
        <v>-15983.16</v>
      </c>
      <c r="E65" s="15">
        <v>-11224.42</v>
      </c>
      <c r="F65" s="15">
        <v>-15314.81</v>
      </c>
      <c r="G65" s="15">
        <f t="shared" si="3"/>
        <v>-46524.13</v>
      </c>
      <c r="H65" s="59"/>
      <c r="I65" s="3"/>
      <c r="J65" s="3"/>
    </row>
    <row r="66" spans="1:10" ht="12.75">
      <c r="A66" s="5"/>
      <c r="B66" s="14" t="s">
        <v>53</v>
      </c>
      <c r="C66" s="15">
        <v>-2435.41</v>
      </c>
      <c r="D66" s="15">
        <v>-2435.41</v>
      </c>
      <c r="E66" s="15">
        <v>-2435.41</v>
      </c>
      <c r="F66" s="15">
        <v>-2435.41</v>
      </c>
      <c r="G66" s="15">
        <f t="shared" si="3"/>
        <v>-9741.64</v>
      </c>
      <c r="H66" s="59"/>
      <c r="I66" s="3"/>
      <c r="J66" s="3"/>
    </row>
    <row r="67" spans="1:8" ht="12.75">
      <c r="A67" s="5"/>
      <c r="B67" s="27" t="s">
        <v>12</v>
      </c>
      <c r="C67" s="28">
        <f>C68+C69+C70+C71+C72+C73</f>
        <v>-85977.45999999999</v>
      </c>
      <c r="D67" s="28">
        <f>D68+D69+D70+D71+D72+D73</f>
        <v>-1604822.11</v>
      </c>
      <c r="E67" s="28">
        <f>E68+E69+E70+E71+E72+E73</f>
        <v>-1379720.46</v>
      </c>
      <c r="F67" s="28">
        <f>F68+F69+F70+F71+F72+F73</f>
        <v>-504467.88</v>
      </c>
      <c r="G67" s="28">
        <f>G68+G69+G70+G71+G72+G73</f>
        <v>-3574987.9099999997</v>
      </c>
      <c r="H67" s="3"/>
    </row>
    <row r="68" spans="1:8" ht="25.5">
      <c r="A68" s="5"/>
      <c r="B68" s="16" t="s">
        <v>35</v>
      </c>
      <c r="C68" s="22">
        <v>-9209.14</v>
      </c>
      <c r="D68" s="22">
        <v>-8896.9</v>
      </c>
      <c r="E68" s="22">
        <v>-34825.91</v>
      </c>
      <c r="F68" s="22">
        <v>-20639.05</v>
      </c>
      <c r="G68" s="22">
        <f aca="true" t="shared" si="4" ref="G68:G73">C68+D68+E68+F68</f>
        <v>-73571</v>
      </c>
      <c r="H68" s="3"/>
    </row>
    <row r="69" spans="1:8" ht="12.75">
      <c r="A69" s="5"/>
      <c r="B69" s="14" t="s">
        <v>36</v>
      </c>
      <c r="C69" s="15">
        <v>-1793.32</v>
      </c>
      <c r="D69" s="15">
        <v>-632.42</v>
      </c>
      <c r="E69" s="15">
        <v>-25605.16</v>
      </c>
      <c r="F69" s="15">
        <v>-4733.42</v>
      </c>
      <c r="G69" s="22">
        <f t="shared" si="4"/>
        <v>-32764.32</v>
      </c>
      <c r="H69" s="3"/>
    </row>
    <row r="70" spans="1:8" ht="12.75">
      <c r="A70" s="5"/>
      <c r="B70" s="14" t="s">
        <v>13</v>
      </c>
      <c r="C70" s="15">
        <v>0</v>
      </c>
      <c r="D70" s="15">
        <v>0</v>
      </c>
      <c r="E70" s="15">
        <v>0</v>
      </c>
      <c r="F70" s="15">
        <v>0</v>
      </c>
      <c r="G70" s="22">
        <f t="shared" si="4"/>
        <v>0</v>
      </c>
      <c r="H70" s="3"/>
    </row>
    <row r="71" spans="1:8" ht="12.75">
      <c r="A71" s="5"/>
      <c r="B71" s="14" t="s">
        <v>37</v>
      </c>
      <c r="C71" s="15">
        <v>0</v>
      </c>
      <c r="D71" s="15">
        <v>0</v>
      </c>
      <c r="E71" s="15">
        <v>0</v>
      </c>
      <c r="F71" s="15">
        <v>0</v>
      </c>
      <c r="G71" s="22">
        <f t="shared" si="4"/>
        <v>0</v>
      </c>
      <c r="H71" s="3"/>
    </row>
    <row r="72" spans="1:8" ht="12.75">
      <c r="A72" s="5"/>
      <c r="B72" s="14" t="s">
        <v>54</v>
      </c>
      <c r="C72" s="15">
        <v>0</v>
      </c>
      <c r="D72" s="15">
        <v>0</v>
      </c>
      <c r="E72" s="15">
        <v>0</v>
      </c>
      <c r="F72" s="15">
        <v>0</v>
      </c>
      <c r="G72" s="22">
        <f t="shared" si="4"/>
        <v>0</v>
      </c>
      <c r="H72" s="3"/>
    </row>
    <row r="73" spans="1:8" ht="12.75">
      <c r="A73" s="5"/>
      <c r="B73" s="14" t="s">
        <v>118</v>
      </c>
      <c r="C73" s="15">
        <v>-74975</v>
      </c>
      <c r="D73" s="15">
        <v>-1595292.79</v>
      </c>
      <c r="E73" s="15">
        <v>-1319289.39</v>
      </c>
      <c r="F73" s="15">
        <v>-479095.41</v>
      </c>
      <c r="G73" s="22">
        <f t="shared" si="4"/>
        <v>-3468652.59</v>
      </c>
      <c r="H73" s="3"/>
    </row>
    <row r="74" spans="1:8" ht="12.75">
      <c r="A74" s="5"/>
      <c r="B74" s="27" t="s">
        <v>38</v>
      </c>
      <c r="C74" s="28">
        <f>C75+C87+C96+C103+C109</f>
        <v>-296736.56000000006</v>
      </c>
      <c r="D74" s="28">
        <f>D75+D87+D96+D103+D109</f>
        <v>-147125.12</v>
      </c>
      <c r="E74" s="28">
        <f>E75+E87+E96+E103+E109</f>
        <v>-89203.62999999999</v>
      </c>
      <c r="F74" s="28">
        <f>F75+F87+F96+F103+F109</f>
        <v>-82902.67</v>
      </c>
      <c r="G74" s="28">
        <f>G75+G87+G96+G103+G109</f>
        <v>-615967.9800000001</v>
      </c>
      <c r="H74" s="3"/>
    </row>
    <row r="75" spans="1:8" ht="12.75">
      <c r="A75" s="5"/>
      <c r="B75" s="29" t="s">
        <v>55</v>
      </c>
      <c r="C75" s="30">
        <f>C76+C77+C78+C79+C80+C81+C82+C83+C84+C85+C86</f>
        <v>-13491.52</v>
      </c>
      <c r="D75" s="30">
        <f>D76+D77+D78+D79+D80+D81+D82+D83+D84+D85+D86</f>
        <v>-2308.37</v>
      </c>
      <c r="E75" s="30">
        <f>E76+E77+E78+E79+E80+E81+E82+E83+E84+E85+E86</f>
        <v>-6754.7</v>
      </c>
      <c r="F75" s="30">
        <f>F76+F77+F78+F79+F80+F81+F82+F83+F84+F85+F86</f>
        <v>-4931.77</v>
      </c>
      <c r="G75" s="30">
        <f>G76+G77+G78+G79+G80+G81+G82+G83+G84+G85+G86</f>
        <v>-27486.359999999997</v>
      </c>
      <c r="H75" s="3"/>
    </row>
    <row r="76" spans="1:8" ht="12.75">
      <c r="A76" s="5"/>
      <c r="B76" s="14" t="s">
        <v>98</v>
      </c>
      <c r="C76" s="15">
        <v>0</v>
      </c>
      <c r="D76" s="15">
        <v>0</v>
      </c>
      <c r="E76" s="15">
        <v>0</v>
      </c>
      <c r="F76" s="15">
        <v>0</v>
      </c>
      <c r="G76" s="15">
        <f>C76+D76+E76+F76</f>
        <v>0</v>
      </c>
      <c r="H76" s="3"/>
    </row>
    <row r="77" spans="1:8" ht="12.75">
      <c r="A77" s="5"/>
      <c r="B77" s="14" t="s">
        <v>56</v>
      </c>
      <c r="C77" s="15">
        <v>0</v>
      </c>
      <c r="D77" s="15">
        <v>0</v>
      </c>
      <c r="E77" s="15">
        <v>0</v>
      </c>
      <c r="F77" s="15">
        <v>0</v>
      </c>
      <c r="G77" s="15">
        <f aca="true" t="shared" si="5" ref="G77:G86">C77+D77+E77+F77</f>
        <v>0</v>
      </c>
      <c r="H77" s="3"/>
    </row>
    <row r="78" spans="1:8" ht="12.75">
      <c r="A78" s="5"/>
      <c r="B78" s="14" t="s">
        <v>57</v>
      </c>
      <c r="C78" s="15">
        <v>0</v>
      </c>
      <c r="D78" s="15">
        <v>0</v>
      </c>
      <c r="E78" s="15">
        <v>0</v>
      </c>
      <c r="F78" s="15">
        <v>-1200</v>
      </c>
      <c r="G78" s="15">
        <f t="shared" si="5"/>
        <v>-1200</v>
      </c>
      <c r="H78" s="3"/>
    </row>
    <row r="79" spans="1:8" ht="12.75">
      <c r="A79" s="5"/>
      <c r="B79" s="14" t="s">
        <v>58</v>
      </c>
      <c r="C79" s="15">
        <v>-5118.4</v>
      </c>
      <c r="D79" s="15">
        <v>-947.73</v>
      </c>
      <c r="E79" s="15">
        <v>-3759.58</v>
      </c>
      <c r="F79" s="15">
        <v>-800.65</v>
      </c>
      <c r="G79" s="15">
        <f t="shared" si="5"/>
        <v>-10626.359999999999</v>
      </c>
      <c r="H79" s="3"/>
    </row>
    <row r="80" spans="1:8" ht="12.75">
      <c r="A80" s="5"/>
      <c r="B80" s="14" t="s">
        <v>59</v>
      </c>
      <c r="C80" s="15">
        <v>0</v>
      </c>
      <c r="D80" s="15">
        <v>0</v>
      </c>
      <c r="E80" s="15">
        <v>0</v>
      </c>
      <c r="F80" s="15">
        <v>0</v>
      </c>
      <c r="G80" s="15">
        <f t="shared" si="5"/>
        <v>0</v>
      </c>
      <c r="H80" s="3"/>
    </row>
    <row r="81" spans="1:8" ht="12.75">
      <c r="A81" s="5"/>
      <c r="B81" s="14" t="s">
        <v>60</v>
      </c>
      <c r="C81" s="15">
        <v>-2045</v>
      </c>
      <c r="D81" s="15">
        <v>-225.52</v>
      </c>
      <c r="E81" s="15">
        <v>-1860</v>
      </c>
      <c r="F81" s="15">
        <v>0</v>
      </c>
      <c r="G81" s="15">
        <f t="shared" si="5"/>
        <v>-4130.52</v>
      </c>
      <c r="H81" s="3"/>
    </row>
    <row r="82" spans="1:8" ht="12.75">
      <c r="A82" s="5"/>
      <c r="B82" s="14" t="s">
        <v>61</v>
      </c>
      <c r="C82" s="15">
        <v>0</v>
      </c>
      <c r="D82" s="15">
        <v>0</v>
      </c>
      <c r="E82" s="15">
        <v>0</v>
      </c>
      <c r="F82" s="15">
        <v>-1796</v>
      </c>
      <c r="G82" s="15">
        <f t="shared" si="5"/>
        <v>-1796</v>
      </c>
      <c r="H82" s="3"/>
    </row>
    <row r="83" spans="1:8" ht="12.75">
      <c r="A83" s="5"/>
      <c r="B83" s="14" t="s">
        <v>62</v>
      </c>
      <c r="C83" s="15">
        <v>-5150</v>
      </c>
      <c r="D83" s="15">
        <v>0</v>
      </c>
      <c r="E83" s="15">
        <v>0</v>
      </c>
      <c r="F83" s="15">
        <v>0</v>
      </c>
      <c r="G83" s="15">
        <f t="shared" si="5"/>
        <v>-5150</v>
      </c>
      <c r="H83" s="3"/>
    </row>
    <row r="84" spans="1:8" ht="12.75">
      <c r="A84" s="5"/>
      <c r="B84" s="14" t="s">
        <v>63</v>
      </c>
      <c r="C84" s="15">
        <v>0</v>
      </c>
      <c r="D84" s="15">
        <v>0</v>
      </c>
      <c r="E84" s="15">
        <v>0</v>
      </c>
      <c r="F84" s="15">
        <v>0</v>
      </c>
      <c r="G84" s="15">
        <f t="shared" si="5"/>
        <v>0</v>
      </c>
      <c r="H84" s="3"/>
    </row>
    <row r="85" spans="1:8" ht="12.75">
      <c r="A85" s="5"/>
      <c r="B85" s="14" t="s">
        <v>64</v>
      </c>
      <c r="C85" s="15">
        <v>-1178.12</v>
      </c>
      <c r="D85" s="15">
        <v>-1135.12</v>
      </c>
      <c r="E85" s="15">
        <v>-1135.12</v>
      </c>
      <c r="F85" s="15">
        <v>-1135.12</v>
      </c>
      <c r="G85" s="15">
        <f t="shared" si="5"/>
        <v>-4583.48</v>
      </c>
      <c r="H85" s="3"/>
    </row>
    <row r="86" spans="1:8" ht="12.75">
      <c r="A86" s="5"/>
      <c r="B86" s="14" t="s">
        <v>65</v>
      </c>
      <c r="C86" s="15">
        <v>0</v>
      </c>
      <c r="D86" s="15">
        <v>0</v>
      </c>
      <c r="E86" s="15">
        <v>0</v>
      </c>
      <c r="F86" s="15">
        <v>0</v>
      </c>
      <c r="G86" s="15">
        <f t="shared" si="5"/>
        <v>0</v>
      </c>
      <c r="H86" s="3"/>
    </row>
    <row r="87" spans="1:8" ht="12.75">
      <c r="A87" s="2"/>
      <c r="B87" s="29" t="s">
        <v>5</v>
      </c>
      <c r="C87" s="30">
        <f>C88+C89+C90+C91+C92+C93+C94+C95</f>
        <v>-266614.65</v>
      </c>
      <c r="D87" s="30">
        <f>D88+D89+D90+D91+D92+D93+D94+D95</f>
        <v>-142032.57</v>
      </c>
      <c r="E87" s="30">
        <f>E88+E89+E90+E91+E92+E93+E94+E95</f>
        <v>-75815.93</v>
      </c>
      <c r="F87" s="30">
        <f>F88+F89+F90+F91+F92+F93+F94+F95</f>
        <v>-64456.67</v>
      </c>
      <c r="G87" s="30">
        <f>G88+G89+G90+G91+G92+G93+G94+G95</f>
        <v>-548919.8200000001</v>
      </c>
      <c r="H87" s="3"/>
    </row>
    <row r="88" spans="1:8" ht="12.75">
      <c r="A88" s="5"/>
      <c r="B88" s="14" t="s">
        <v>66</v>
      </c>
      <c r="C88" s="15">
        <v>0</v>
      </c>
      <c r="D88" s="15">
        <v>0</v>
      </c>
      <c r="E88" s="15">
        <v>0</v>
      </c>
      <c r="F88" s="15">
        <v>0</v>
      </c>
      <c r="G88" s="15">
        <f>C88+D88+E88+F88</f>
        <v>0</v>
      </c>
      <c r="H88" s="3"/>
    </row>
    <row r="89" spans="1:8" ht="12.75">
      <c r="A89" s="5"/>
      <c r="B89" s="14" t="s">
        <v>67</v>
      </c>
      <c r="C89" s="15">
        <v>0</v>
      </c>
      <c r="D89" s="15">
        <v>0</v>
      </c>
      <c r="E89" s="15">
        <v>0</v>
      </c>
      <c r="F89" s="15">
        <v>0</v>
      </c>
      <c r="G89" s="15">
        <f aca="true" t="shared" si="6" ref="G89:G95">C89+D89+E89+F89</f>
        <v>0</v>
      </c>
      <c r="H89" s="3"/>
    </row>
    <row r="90" spans="1:8" ht="12.75">
      <c r="A90" s="5"/>
      <c r="B90" s="14" t="s">
        <v>11</v>
      </c>
      <c r="C90" s="15">
        <v>-264364.65</v>
      </c>
      <c r="D90" s="15">
        <v>-136352.57</v>
      </c>
      <c r="E90" s="15">
        <v>-75176.93</v>
      </c>
      <c r="F90" s="15">
        <v>-49106.67</v>
      </c>
      <c r="G90" s="15">
        <f t="shared" si="6"/>
        <v>-525000.8200000001</v>
      </c>
      <c r="H90" s="3"/>
    </row>
    <row r="91" spans="1:8" ht="12.75">
      <c r="A91" s="5"/>
      <c r="B91" s="14" t="s">
        <v>68</v>
      </c>
      <c r="C91" s="15">
        <v>0</v>
      </c>
      <c r="D91" s="15">
        <v>0</v>
      </c>
      <c r="E91" s="15">
        <v>0</v>
      </c>
      <c r="F91" s="15">
        <v>0</v>
      </c>
      <c r="G91" s="15">
        <f t="shared" si="6"/>
        <v>0</v>
      </c>
      <c r="H91" s="3"/>
    </row>
    <row r="92" spans="1:8" ht="12.75">
      <c r="A92" s="5"/>
      <c r="B92" s="14" t="s">
        <v>69</v>
      </c>
      <c r="C92" s="15">
        <v>0</v>
      </c>
      <c r="D92" s="15">
        <v>0</v>
      </c>
      <c r="E92" s="15">
        <v>0</v>
      </c>
      <c r="F92" s="15">
        <v>0</v>
      </c>
      <c r="G92" s="15">
        <f t="shared" si="6"/>
        <v>0</v>
      </c>
      <c r="H92" s="3"/>
    </row>
    <row r="93" spans="1:8" ht="12.75">
      <c r="A93" s="5"/>
      <c r="B93" s="14" t="s">
        <v>6</v>
      </c>
      <c r="C93" s="15">
        <v>-2250</v>
      </c>
      <c r="D93" s="15">
        <v>-5680</v>
      </c>
      <c r="E93" s="15">
        <v>-639</v>
      </c>
      <c r="F93" s="15">
        <v>-15350</v>
      </c>
      <c r="G93" s="15">
        <f t="shared" si="6"/>
        <v>-23919</v>
      </c>
      <c r="H93" s="3"/>
    </row>
    <row r="94" spans="1:8" ht="25.5">
      <c r="A94" s="5"/>
      <c r="B94" s="16" t="s">
        <v>70</v>
      </c>
      <c r="C94" s="15">
        <v>0</v>
      </c>
      <c r="D94" s="15">
        <v>0</v>
      </c>
      <c r="E94" s="15">
        <v>0</v>
      </c>
      <c r="F94" s="15">
        <v>0</v>
      </c>
      <c r="G94" s="15">
        <f t="shared" si="6"/>
        <v>0</v>
      </c>
      <c r="H94" s="3"/>
    </row>
    <row r="95" spans="1:8" ht="12.75">
      <c r="A95" s="5"/>
      <c r="B95" s="14" t="s">
        <v>71</v>
      </c>
      <c r="C95" s="15">
        <v>0</v>
      </c>
      <c r="D95" s="15">
        <v>0</v>
      </c>
      <c r="E95" s="15">
        <v>0</v>
      </c>
      <c r="F95" s="15">
        <v>0</v>
      </c>
      <c r="G95" s="15">
        <f t="shared" si="6"/>
        <v>0</v>
      </c>
      <c r="H95" s="3"/>
    </row>
    <row r="96" spans="1:8" ht="12.75">
      <c r="A96" s="5"/>
      <c r="B96" s="29" t="s">
        <v>40</v>
      </c>
      <c r="C96" s="30">
        <f>C97+C98+C99+C100+C101+C102</f>
        <v>-11626.39</v>
      </c>
      <c r="D96" s="30">
        <f>D97+D98+D99+D100+D101+D102</f>
        <v>-1824.18</v>
      </c>
      <c r="E96" s="30">
        <f>E97+E98+E99+E100+E101+E102</f>
        <v>-1800</v>
      </c>
      <c r="F96" s="30">
        <f>F97+F98+F99+F100+F101+F102</f>
        <v>-6932.43</v>
      </c>
      <c r="G96" s="30">
        <f>G97+G98+G99+G100+G101+G102</f>
        <v>-22183</v>
      </c>
      <c r="H96" s="3"/>
    </row>
    <row r="97" spans="1:8" ht="12.75">
      <c r="A97" s="5"/>
      <c r="B97" s="14" t="s">
        <v>72</v>
      </c>
      <c r="C97" s="15">
        <v>-11626.39</v>
      </c>
      <c r="D97" s="15">
        <v>-1824.18</v>
      </c>
      <c r="E97" s="15">
        <v>-1800</v>
      </c>
      <c r="F97" s="15">
        <v>-6932.43</v>
      </c>
      <c r="G97" s="15">
        <f aca="true" t="shared" si="7" ref="G97:G102">C97+D97+E97+F97</f>
        <v>-22183</v>
      </c>
      <c r="H97" s="3"/>
    </row>
    <row r="98" spans="1:8" ht="12.75">
      <c r="A98" s="5"/>
      <c r="B98" s="14" t="s">
        <v>73</v>
      </c>
      <c r="C98" s="15">
        <v>0</v>
      </c>
      <c r="D98" s="15">
        <v>0</v>
      </c>
      <c r="E98" s="15">
        <v>0</v>
      </c>
      <c r="F98" s="15">
        <v>0</v>
      </c>
      <c r="G98" s="15">
        <f t="shared" si="7"/>
        <v>0</v>
      </c>
      <c r="H98" s="3"/>
    </row>
    <row r="99" spans="1:8" ht="12.75">
      <c r="A99" s="5"/>
      <c r="B99" s="14" t="s">
        <v>74</v>
      </c>
      <c r="C99" s="15">
        <v>0</v>
      </c>
      <c r="D99" s="15">
        <v>0</v>
      </c>
      <c r="E99" s="15">
        <v>0</v>
      </c>
      <c r="F99" s="15">
        <v>0</v>
      </c>
      <c r="G99" s="15">
        <f t="shared" si="7"/>
        <v>0</v>
      </c>
      <c r="H99" s="3"/>
    </row>
    <row r="100" spans="1:8" ht="12.75">
      <c r="A100" s="5"/>
      <c r="B100" s="14" t="s">
        <v>75</v>
      </c>
      <c r="C100" s="15">
        <v>0</v>
      </c>
      <c r="D100" s="15">
        <v>0</v>
      </c>
      <c r="E100" s="15">
        <v>0</v>
      </c>
      <c r="F100" s="15">
        <v>0</v>
      </c>
      <c r="G100" s="15">
        <f t="shared" si="7"/>
        <v>0</v>
      </c>
      <c r="H100" s="3"/>
    </row>
    <row r="101" spans="1:8" ht="12.75">
      <c r="A101" s="5"/>
      <c r="B101" s="14" t="s">
        <v>76</v>
      </c>
      <c r="C101" s="15">
        <v>0</v>
      </c>
      <c r="D101" s="15">
        <v>0</v>
      </c>
      <c r="E101" s="15">
        <v>0</v>
      </c>
      <c r="F101" s="15">
        <v>0</v>
      </c>
      <c r="G101" s="15">
        <f t="shared" si="7"/>
        <v>0</v>
      </c>
      <c r="H101" s="3"/>
    </row>
    <row r="102" spans="1:8" ht="12.75">
      <c r="A102" s="5"/>
      <c r="B102" s="14" t="s">
        <v>77</v>
      </c>
      <c r="C102" s="15">
        <v>0</v>
      </c>
      <c r="D102" s="15">
        <v>0</v>
      </c>
      <c r="E102" s="15">
        <v>0</v>
      </c>
      <c r="F102" s="15">
        <v>0</v>
      </c>
      <c r="G102" s="15">
        <f t="shared" si="7"/>
        <v>0</v>
      </c>
      <c r="H102" s="3"/>
    </row>
    <row r="103" spans="1:8" ht="12.75">
      <c r="A103" s="5"/>
      <c r="B103" s="29" t="s">
        <v>78</v>
      </c>
      <c r="C103" s="30">
        <f>C104+C105+C106+C107+C108</f>
        <v>-5004</v>
      </c>
      <c r="D103" s="30">
        <f>D104+D105+D106+D107+D108</f>
        <v>-110</v>
      </c>
      <c r="E103" s="30">
        <f>E104+E105+E106+E107+E108</f>
        <v>-90</v>
      </c>
      <c r="F103" s="30">
        <f>F104+F105+F106+F107+F108</f>
        <v>-750.8</v>
      </c>
      <c r="G103" s="30">
        <f>G104+G105+G106+G107+G108</f>
        <v>-5954.8</v>
      </c>
      <c r="H103" s="3"/>
    </row>
    <row r="104" spans="1:8" ht="12.75">
      <c r="A104" s="5"/>
      <c r="B104" s="14" t="s">
        <v>79</v>
      </c>
      <c r="C104" s="15">
        <v>0</v>
      </c>
      <c r="D104" s="15">
        <v>0</v>
      </c>
      <c r="E104" s="15">
        <v>0</v>
      </c>
      <c r="F104" s="15">
        <v>0</v>
      </c>
      <c r="G104" s="15">
        <f>C104+D104+E104+F104</f>
        <v>0</v>
      </c>
      <c r="H104" s="3"/>
    </row>
    <row r="105" spans="1:8" ht="12.75">
      <c r="A105" s="5"/>
      <c r="B105" s="14" t="s">
        <v>80</v>
      </c>
      <c r="C105" s="15">
        <v>0</v>
      </c>
      <c r="D105" s="15">
        <v>0</v>
      </c>
      <c r="E105" s="15">
        <v>0</v>
      </c>
      <c r="F105" s="15">
        <v>0</v>
      </c>
      <c r="G105" s="15">
        <f>C105+D105+E105+F105</f>
        <v>0</v>
      </c>
      <c r="H105" s="3"/>
    </row>
    <row r="106" spans="1:8" ht="12.75">
      <c r="A106" s="5"/>
      <c r="B106" s="14" t="s">
        <v>81</v>
      </c>
      <c r="C106" s="15">
        <v>0</v>
      </c>
      <c r="D106" s="15">
        <v>0</v>
      </c>
      <c r="E106" s="15">
        <v>0</v>
      </c>
      <c r="F106" s="15">
        <v>0</v>
      </c>
      <c r="G106" s="15">
        <f>C106+D106+E106+F106</f>
        <v>0</v>
      </c>
      <c r="H106" s="3"/>
    </row>
    <row r="107" spans="1:8" ht="12.75">
      <c r="A107" s="5"/>
      <c r="B107" s="14" t="s">
        <v>82</v>
      </c>
      <c r="C107" s="15">
        <v>-5004</v>
      </c>
      <c r="D107" s="15">
        <v>-110</v>
      </c>
      <c r="E107" s="15">
        <v>-90</v>
      </c>
      <c r="F107" s="15">
        <v>-750.8</v>
      </c>
      <c r="G107" s="15">
        <f>C107+D107+E107+F107</f>
        <v>-5954.8</v>
      </c>
      <c r="H107" s="3"/>
    </row>
    <row r="108" spans="1:8" ht="12.75">
      <c r="A108" s="5"/>
      <c r="B108" s="14" t="s">
        <v>83</v>
      </c>
      <c r="C108" s="15">
        <v>0</v>
      </c>
      <c r="D108" s="15">
        <v>0</v>
      </c>
      <c r="E108" s="15">
        <v>0</v>
      </c>
      <c r="F108" s="15">
        <v>0</v>
      </c>
      <c r="G108" s="15">
        <f>C108+D108+E108+F108</f>
        <v>0</v>
      </c>
      <c r="H108" s="3"/>
    </row>
    <row r="109" spans="1:8" ht="12.75">
      <c r="A109" s="5"/>
      <c r="B109" s="29" t="s">
        <v>84</v>
      </c>
      <c r="C109" s="30">
        <f>C110+C111+C112+C113+C114+C115+C116</f>
        <v>0</v>
      </c>
      <c r="D109" s="30">
        <f>D110+D111+D112+D113+D114+D115+D116</f>
        <v>-850</v>
      </c>
      <c r="E109" s="30">
        <f>E110+E111+E112+E113+E114+E115+E116</f>
        <v>-4743</v>
      </c>
      <c r="F109" s="30">
        <f>F110+F111+F112+F113+F114+F115+F116</f>
        <v>-5831</v>
      </c>
      <c r="G109" s="30">
        <f>G110+G111+G112+G113+G114+G115+G116</f>
        <v>-11424</v>
      </c>
      <c r="H109" s="3"/>
    </row>
    <row r="110" spans="1:8" ht="12.75">
      <c r="A110" s="5"/>
      <c r="B110" s="14" t="s">
        <v>45</v>
      </c>
      <c r="C110" s="15">
        <v>0</v>
      </c>
      <c r="D110" s="15">
        <v>0</v>
      </c>
      <c r="E110" s="15">
        <v>0</v>
      </c>
      <c r="F110" s="15">
        <v>0</v>
      </c>
      <c r="G110" s="15">
        <f>C110+D110+E110+F110</f>
        <v>0</v>
      </c>
      <c r="H110" s="3"/>
    </row>
    <row r="111" spans="1:8" ht="12.75">
      <c r="A111" s="5"/>
      <c r="B111" s="14" t="s">
        <v>85</v>
      </c>
      <c r="C111" s="15">
        <v>0</v>
      </c>
      <c r="D111" s="15">
        <v>0</v>
      </c>
      <c r="E111" s="15">
        <v>0</v>
      </c>
      <c r="F111" s="15">
        <v>0</v>
      </c>
      <c r="G111" s="15">
        <f aca="true" t="shared" si="8" ref="G111:G116">C111+D111+E111+F111</f>
        <v>0</v>
      </c>
      <c r="H111" s="3"/>
    </row>
    <row r="112" spans="1:8" ht="12.75">
      <c r="A112" s="5"/>
      <c r="B112" s="14" t="s">
        <v>86</v>
      </c>
      <c r="C112" s="15">
        <v>0</v>
      </c>
      <c r="D112" s="15">
        <v>0</v>
      </c>
      <c r="E112" s="15">
        <v>0</v>
      </c>
      <c r="F112" s="15">
        <v>0</v>
      </c>
      <c r="G112" s="15">
        <f t="shared" si="8"/>
        <v>0</v>
      </c>
      <c r="H112" s="3"/>
    </row>
    <row r="113" spans="1:8" ht="12.75">
      <c r="A113" s="5"/>
      <c r="B113" s="14" t="s">
        <v>87</v>
      </c>
      <c r="C113" s="15">
        <v>0</v>
      </c>
      <c r="D113" s="15">
        <v>0</v>
      </c>
      <c r="E113" s="15">
        <v>0</v>
      </c>
      <c r="F113" s="15">
        <v>0</v>
      </c>
      <c r="G113" s="15">
        <f t="shared" si="8"/>
        <v>0</v>
      </c>
      <c r="H113" s="3"/>
    </row>
    <row r="114" spans="1:8" ht="12.75">
      <c r="A114" s="5"/>
      <c r="B114" s="14" t="s">
        <v>88</v>
      </c>
      <c r="C114" s="15">
        <v>0</v>
      </c>
      <c r="D114" s="15">
        <v>-850</v>
      </c>
      <c r="E114" s="15">
        <v>-4743</v>
      </c>
      <c r="F114" s="15">
        <v>-5831</v>
      </c>
      <c r="G114" s="15">
        <f t="shared" si="8"/>
        <v>-11424</v>
      </c>
      <c r="H114" s="3"/>
    </row>
    <row r="115" spans="1:8" ht="12.75">
      <c r="A115" s="5"/>
      <c r="B115" s="14" t="s">
        <v>89</v>
      </c>
      <c r="C115" s="15">
        <v>0</v>
      </c>
      <c r="D115" s="15">
        <v>0</v>
      </c>
      <c r="E115" s="15">
        <v>0</v>
      </c>
      <c r="F115" s="15">
        <v>0</v>
      </c>
      <c r="G115" s="15">
        <f t="shared" si="8"/>
        <v>0</v>
      </c>
      <c r="H115" s="3"/>
    </row>
    <row r="116" spans="1:8" ht="12.75">
      <c r="A116" s="5"/>
      <c r="B116" s="14" t="s">
        <v>90</v>
      </c>
      <c r="C116" s="15">
        <v>0</v>
      </c>
      <c r="D116" s="15">
        <v>0</v>
      </c>
      <c r="E116" s="15">
        <v>0</v>
      </c>
      <c r="F116" s="15">
        <v>0</v>
      </c>
      <c r="G116" s="15">
        <f t="shared" si="8"/>
        <v>0</v>
      </c>
      <c r="H116" s="3"/>
    </row>
    <row r="117" spans="1:8" ht="12.75">
      <c r="A117" s="5"/>
      <c r="B117" s="27" t="s">
        <v>39</v>
      </c>
      <c r="C117" s="28">
        <f>C118+C119</f>
        <v>-3989.45</v>
      </c>
      <c r="D117" s="28">
        <f>D118+D119</f>
        <v>-3989.45</v>
      </c>
      <c r="E117" s="28">
        <f>E118+E119</f>
        <v>-6439.450000000001</v>
      </c>
      <c r="F117" s="28">
        <f>F118+F119</f>
        <v>-5539.450000000001</v>
      </c>
      <c r="G117" s="28">
        <f>G118+G119</f>
        <v>-19957.800000000003</v>
      </c>
      <c r="H117" s="3"/>
    </row>
    <row r="118" spans="1:8" ht="12.75">
      <c r="A118" s="5"/>
      <c r="B118" s="14" t="s">
        <v>91</v>
      </c>
      <c r="C118" s="15">
        <v>-3525.6</v>
      </c>
      <c r="D118" s="15">
        <v>-3525.6</v>
      </c>
      <c r="E118" s="15">
        <v>-5975.6</v>
      </c>
      <c r="F118" s="15">
        <v>-5075.6</v>
      </c>
      <c r="G118" s="15">
        <f>C118+D118+E118+F118</f>
        <v>-18102.4</v>
      </c>
      <c r="H118" s="3"/>
    </row>
    <row r="119" spans="1:8" ht="12.75">
      <c r="A119" s="5"/>
      <c r="B119" s="14" t="s">
        <v>92</v>
      </c>
      <c r="C119" s="15">
        <v>-463.85</v>
      </c>
      <c r="D119" s="15">
        <v>-463.85</v>
      </c>
      <c r="E119" s="15">
        <v>-463.85</v>
      </c>
      <c r="F119" s="15">
        <v>-463.85</v>
      </c>
      <c r="G119" s="15">
        <f>C119+D119+E119+F119</f>
        <v>-1855.4</v>
      </c>
      <c r="H119" s="3"/>
    </row>
    <row r="120" spans="1:8" ht="12.75">
      <c r="A120" s="5"/>
      <c r="B120" s="14" t="s">
        <v>93</v>
      </c>
      <c r="C120" s="15">
        <v>0</v>
      </c>
      <c r="D120" s="15">
        <v>0</v>
      </c>
      <c r="E120" s="15">
        <v>0</v>
      </c>
      <c r="F120" s="15">
        <v>0</v>
      </c>
      <c r="G120" s="15">
        <f>C120+D120+E120+F120</f>
        <v>0</v>
      </c>
      <c r="H120" s="3"/>
    </row>
    <row r="121" spans="1:8" ht="12.75">
      <c r="A121" s="5"/>
      <c r="B121" s="14" t="s">
        <v>94</v>
      </c>
      <c r="C121" s="15">
        <v>0</v>
      </c>
      <c r="D121" s="15">
        <v>0</v>
      </c>
      <c r="E121" s="15">
        <v>0</v>
      </c>
      <c r="F121" s="15">
        <v>0</v>
      </c>
      <c r="G121" s="15">
        <f>C121+D121+E121+F121</f>
        <v>0</v>
      </c>
      <c r="H121" s="3"/>
    </row>
    <row r="122" spans="1:8" ht="12.75">
      <c r="A122" s="5"/>
      <c r="B122" s="14" t="s">
        <v>95</v>
      </c>
      <c r="C122" s="15">
        <v>0</v>
      </c>
      <c r="D122" s="15">
        <v>0</v>
      </c>
      <c r="E122" s="15">
        <v>0</v>
      </c>
      <c r="F122" s="15">
        <v>0</v>
      </c>
      <c r="G122" s="15">
        <f>C122+D122+E122+F122</f>
        <v>0</v>
      </c>
      <c r="H122" s="3"/>
    </row>
    <row r="123" spans="1:8" ht="12.75">
      <c r="A123" s="5"/>
      <c r="B123" s="25" t="s">
        <v>107</v>
      </c>
      <c r="C123" s="26">
        <f>C124+C125+C126+C127</f>
        <v>-71997.87</v>
      </c>
      <c r="D123" s="26">
        <f>D124+D125+D126+D127</f>
        <v>-71997.87</v>
      </c>
      <c r="E123" s="26">
        <f>E124+E125+E126+E127</f>
        <v>-71997.87</v>
      </c>
      <c r="F123" s="26">
        <f>F124+F125+F126+F127</f>
        <v>-71997.87</v>
      </c>
      <c r="G123" s="26">
        <f>G124+G125+G126+G127</f>
        <v>-287991.48</v>
      </c>
      <c r="H123" s="3"/>
    </row>
    <row r="124" spans="1:8" ht="12.75">
      <c r="A124" s="5"/>
      <c r="B124" s="37" t="s">
        <v>108</v>
      </c>
      <c r="C124" s="15">
        <v>-61712.46</v>
      </c>
      <c r="D124" s="15">
        <v>-61712.46</v>
      </c>
      <c r="E124" s="15">
        <v>-61712.46</v>
      </c>
      <c r="F124" s="15">
        <v>-61712.46</v>
      </c>
      <c r="G124" s="15">
        <f>C124+D124+E124+F124</f>
        <v>-246849.84</v>
      </c>
      <c r="H124" s="3"/>
    </row>
    <row r="125" spans="1:8" ht="13.5" thickBot="1">
      <c r="A125" s="5"/>
      <c r="B125" s="37" t="s">
        <v>109</v>
      </c>
      <c r="C125" s="19">
        <v>-10285.41</v>
      </c>
      <c r="D125" s="19">
        <v>-10285.41</v>
      </c>
      <c r="E125" s="19">
        <v>-10285.41</v>
      </c>
      <c r="F125" s="19">
        <v>-10285.41</v>
      </c>
      <c r="G125" s="15">
        <f>C125+D125+E125+F125</f>
        <v>-41141.64</v>
      </c>
      <c r="H125" s="3"/>
    </row>
    <row r="126" spans="1:8" ht="12.75">
      <c r="A126" s="5"/>
      <c r="B126" s="38"/>
      <c r="C126" s="39"/>
      <c r="D126" s="39"/>
      <c r="E126" s="39"/>
      <c r="F126" s="39"/>
      <c r="G126" s="40"/>
      <c r="H126" s="3"/>
    </row>
    <row r="127" spans="1:8" ht="12.75">
      <c r="A127" s="5"/>
      <c r="B127" s="14" t="s">
        <v>120</v>
      </c>
      <c r="C127" s="11"/>
      <c r="D127" s="11"/>
      <c r="E127" s="11"/>
      <c r="F127" s="11"/>
      <c r="G127" s="41"/>
      <c r="H127" s="3"/>
    </row>
    <row r="128" spans="1:7" ht="12.75">
      <c r="A128" s="5"/>
      <c r="B128" s="14"/>
      <c r="C128" s="11"/>
      <c r="D128" s="11"/>
      <c r="E128" s="11"/>
      <c r="F128" s="11"/>
      <c r="G128" s="41"/>
    </row>
    <row r="129" spans="1:7" ht="12.75">
      <c r="A129" s="5"/>
      <c r="B129" s="14" t="s">
        <v>110</v>
      </c>
      <c r="C129" s="11"/>
      <c r="D129" s="11"/>
      <c r="E129" s="11"/>
      <c r="F129" s="11"/>
      <c r="G129" s="41"/>
    </row>
    <row r="130" spans="1:7" ht="12.75">
      <c r="A130" s="5"/>
      <c r="B130" s="14"/>
      <c r="C130" s="11"/>
      <c r="D130" s="11"/>
      <c r="E130" s="11"/>
      <c r="F130" s="11"/>
      <c r="G130" s="41"/>
    </row>
    <row r="131" spans="1:7" ht="12.75">
      <c r="A131" s="3"/>
      <c r="B131" s="44" t="s">
        <v>111</v>
      </c>
      <c r="C131" s="46" t="s">
        <v>113</v>
      </c>
      <c r="D131" s="45"/>
      <c r="E131" s="45" t="s">
        <v>116</v>
      </c>
      <c r="F131" s="45"/>
      <c r="G131" s="46"/>
    </row>
    <row r="132" spans="1:7" ht="12.75">
      <c r="A132" s="3"/>
      <c r="B132" s="14" t="s">
        <v>112</v>
      </c>
      <c r="C132" s="11" t="s">
        <v>114</v>
      </c>
      <c r="D132" s="11"/>
      <c r="E132" s="11" t="s">
        <v>117</v>
      </c>
      <c r="F132" s="11"/>
      <c r="G132" s="41"/>
    </row>
    <row r="133" spans="1:7" ht="13.5" thickBot="1">
      <c r="A133" s="3"/>
      <c r="B133" s="8"/>
      <c r="C133" s="42"/>
      <c r="D133" s="42"/>
      <c r="E133" s="42"/>
      <c r="F133" s="42"/>
      <c r="G133" s="43"/>
    </row>
  </sheetData>
  <sheetProtection/>
  <mergeCells count="10">
    <mergeCell ref="E5:E7"/>
    <mergeCell ref="F5:F7"/>
    <mergeCell ref="G5:G7"/>
    <mergeCell ref="C18:C20"/>
    <mergeCell ref="D18:D20"/>
    <mergeCell ref="E18:E20"/>
    <mergeCell ref="F18:F20"/>
    <mergeCell ref="G18:G20"/>
    <mergeCell ref="C5:C7"/>
    <mergeCell ref="D5:D7"/>
  </mergeCells>
  <printOptions/>
  <pageMargins left="0.5905511811023623" right="0" top="0" bottom="0" header="0" footer="0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smoscato</dc:creator>
  <cp:keywords/>
  <dc:description/>
  <cp:lastModifiedBy>Valdir Anzolim</cp:lastModifiedBy>
  <cp:lastPrinted>2023-09-05T17:52:29Z</cp:lastPrinted>
  <dcterms:created xsi:type="dcterms:W3CDTF">2010-11-30T13:45:58Z</dcterms:created>
  <dcterms:modified xsi:type="dcterms:W3CDTF">2023-09-05T17:54:29Z</dcterms:modified>
  <cp:category/>
  <cp:version/>
  <cp:contentType/>
  <cp:contentStatus/>
</cp:coreProperties>
</file>